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POE Clients\PCG\GROUPED_UPLOAD\"/>
    </mc:Choice>
  </mc:AlternateContent>
  <xr:revisionPtr revIDLastSave="0" documentId="13_ncr:1_{3362AC22-C0BE-4810-B7CE-8C814D77203E}" xr6:coauthVersionLast="47" xr6:coauthVersionMax="47" xr10:uidLastSave="{00000000-0000-0000-0000-000000000000}"/>
  <bookViews>
    <workbookView xWindow="-98" yWindow="-98" windowWidth="22695" windowHeight="14476" xr2:uid="{00000000-000D-0000-FFFF-FFFF00000000}"/>
  </bookViews>
  <sheets>
    <sheet name="Order Form" sheetId="4" r:id="rId1"/>
    <sheet name="Corporate Gifting Catalogue" sheetId="1" r:id="rId2"/>
  </sheets>
  <definedNames>
    <definedName name="_xlnm._FilterDatabase" localSheetId="1" hidden="1">'Corporate Gifting Catalogue'!$A$1:$P$124</definedName>
    <definedName name="CatalogueSKUs">'Corporate Gifting Catalogue'!$C$2:$C$125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4" l="1"/>
  <c r="E13" i="4"/>
  <c r="E14" i="4"/>
  <c r="E15" i="4"/>
  <c r="E16" i="4"/>
  <c r="E17" i="4"/>
  <c r="E18" i="4"/>
  <c r="E19" i="4"/>
  <c r="E20" i="4"/>
  <c r="E21" i="4"/>
  <c r="E22" i="4"/>
  <c r="E23" i="4"/>
  <c r="E24" i="4"/>
  <c r="E25" i="4"/>
  <c r="E26" i="4"/>
  <c r="E27" i="4"/>
  <c r="E28" i="4"/>
  <c r="E29" i="4"/>
  <c r="E30" i="4"/>
  <c r="E31" i="4"/>
  <c r="D12" i="4"/>
  <c r="D13" i="4"/>
  <c r="D14" i="4"/>
  <c r="D15" i="4"/>
  <c r="D16" i="4"/>
  <c r="D17" i="4"/>
  <c r="D18" i="4"/>
  <c r="D19" i="4"/>
  <c r="D20" i="4"/>
  <c r="D21" i="4"/>
  <c r="D22" i="4"/>
  <c r="D23" i="4"/>
  <c r="D24" i="4"/>
  <c r="D25" i="4"/>
  <c r="D26" i="4"/>
  <c r="D27" i="4"/>
  <c r="D28" i="4"/>
  <c r="D29" i="4"/>
  <c r="D30" i="4"/>
  <c r="D31" i="4"/>
  <c r="B12" i="4"/>
  <c r="B13" i="4"/>
  <c r="B14" i="4"/>
  <c r="B15" i="4"/>
  <c r="B16" i="4"/>
  <c r="B17" i="4"/>
  <c r="B18" i="4"/>
  <c r="B19" i="4"/>
  <c r="B20" i="4"/>
  <c r="B21" i="4"/>
  <c r="B22" i="4"/>
  <c r="B23" i="4"/>
  <c r="B24" i="4"/>
  <c r="B25" i="4"/>
  <c r="B26" i="4"/>
  <c r="B27" i="4"/>
  <c r="B28" i="4"/>
  <c r="B29" i="4"/>
  <c r="B30" i="4"/>
  <c r="B31" i="4"/>
  <c r="D4" i="4"/>
  <c r="L107" i="1"/>
  <c r="L108" i="1"/>
  <c r="L109" i="1"/>
  <c r="L106" i="1"/>
  <c r="L124" i="1"/>
  <c r="L123" i="1"/>
  <c r="L122" i="1"/>
  <c r="L121" i="1"/>
  <c r="K3" i="1"/>
  <c r="K4" i="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3" i="1"/>
  <c r="K85" i="1"/>
  <c r="K86" i="1"/>
  <c r="K87" i="1"/>
  <c r="K88" i="1"/>
  <c r="K89" i="1"/>
  <c r="K90" i="1"/>
  <c r="K91" i="1"/>
  <c r="K92" i="1"/>
  <c r="K93" i="1"/>
  <c r="K94" i="1"/>
  <c r="K95" i="1"/>
  <c r="K96" i="1"/>
  <c r="K97" i="1"/>
  <c r="K98" i="1"/>
  <c r="K99" i="1"/>
  <c r="K100" i="1"/>
  <c r="K101" i="1"/>
  <c r="K102" i="1"/>
  <c r="K103" i="1"/>
  <c r="K104" i="1"/>
  <c r="K2" i="1"/>
  <c r="L2" i="1" s="1"/>
  <c r="M2" i="1" s="1"/>
  <c r="K110" i="1"/>
  <c r="K111" i="1"/>
  <c r="K112" i="1"/>
  <c r="K113" i="1"/>
  <c r="K114" i="1"/>
  <c r="K115" i="1"/>
  <c r="K105" i="1"/>
  <c r="J47" i="1"/>
  <c r="J46" i="1"/>
  <c r="J45" i="1"/>
  <c r="J44" i="1"/>
  <c r="J43" i="1"/>
  <c r="J116" i="1"/>
  <c r="J117" i="1"/>
  <c r="J120" i="1"/>
  <c r="J119" i="1"/>
  <c r="J118" i="1"/>
  <c r="L115" i="1"/>
  <c r="L111" i="1"/>
  <c r="L112" i="1"/>
  <c r="L113" i="1"/>
  <c r="L114" i="1"/>
  <c r="L110" i="1"/>
  <c r="L105" i="1"/>
  <c r="E33" i="4" l="1"/>
  <c r="E36" i="4" s="1"/>
  <c r="E38" i="4" s="1"/>
  <c r="L118" i="1"/>
  <c r="K118" i="1"/>
  <c r="L119" i="1"/>
  <c r="K119" i="1"/>
  <c r="L120" i="1"/>
  <c r="K120" i="1"/>
  <c r="L117" i="1"/>
  <c r="K117" i="1"/>
  <c r="L116" i="1"/>
  <c r="K116" i="1"/>
  <c r="L43" i="1"/>
  <c r="K43" i="1"/>
  <c r="L44" i="1"/>
  <c r="K44" i="1"/>
  <c r="L45" i="1"/>
  <c r="K45" i="1"/>
  <c r="L46" i="1"/>
  <c r="K46" i="1"/>
  <c r="L47" i="1"/>
  <c r="K47" i="1"/>
  <c r="J84" i="1"/>
  <c r="J82" i="1"/>
  <c r="L83" i="1"/>
  <c r="L81" i="1"/>
  <c r="L102" i="1"/>
  <c r="L96" i="1"/>
  <c r="L97" i="1"/>
  <c r="L98" i="1"/>
  <c r="L99" i="1"/>
  <c r="L100" i="1"/>
  <c r="L101" i="1"/>
  <c r="L103" i="1"/>
  <c r="L104" i="1"/>
  <c r="L76" i="1"/>
  <c r="L66" i="1"/>
  <c r="L67" i="1"/>
  <c r="L68" i="1"/>
  <c r="L69" i="1"/>
  <c r="L70" i="1"/>
  <c r="L71" i="1"/>
  <c r="L72" i="1"/>
  <c r="L65" i="1"/>
  <c r="L31" i="1"/>
  <c r="L32" i="1"/>
  <c r="L33" i="1"/>
  <c r="L34" i="1"/>
  <c r="L35" i="1"/>
  <c r="L36" i="1"/>
  <c r="L37" i="1"/>
  <c r="L38" i="1"/>
  <c r="L39" i="1"/>
  <c r="L40" i="1"/>
  <c r="L41" i="1"/>
  <c r="L42" i="1"/>
  <c r="L48" i="1"/>
  <c r="L49" i="1"/>
  <c r="L50" i="1"/>
  <c r="L51" i="1"/>
  <c r="L52" i="1"/>
  <c r="L53" i="1"/>
  <c r="L54" i="1"/>
  <c r="L55" i="1"/>
  <c r="L56" i="1"/>
  <c r="L57" i="1"/>
  <c r="L58" i="1"/>
  <c r="L59" i="1"/>
  <c r="L60" i="1"/>
  <c r="L61" i="1"/>
  <c r="L63" i="1"/>
  <c r="L62" i="1"/>
  <c r="L64" i="1"/>
  <c r="L73" i="1"/>
  <c r="L74" i="1"/>
  <c r="L75" i="1"/>
  <c r="L77" i="1"/>
  <c r="L78" i="1"/>
  <c r="L79" i="1"/>
  <c r="L80" i="1"/>
  <c r="L85" i="1"/>
  <c r="L86" i="1"/>
  <c r="L87" i="1"/>
  <c r="L88" i="1"/>
  <c r="L89" i="1"/>
  <c r="L90" i="1"/>
  <c r="L91" i="1"/>
  <c r="L92" i="1"/>
  <c r="L93" i="1"/>
  <c r="L94" i="1"/>
  <c r="L95" i="1"/>
  <c r="L22" i="1"/>
  <c r="L23" i="1"/>
  <c r="L24" i="1"/>
  <c r="L25" i="1"/>
  <c r="L26" i="1"/>
  <c r="L27" i="1"/>
  <c r="L28" i="1"/>
  <c r="L29" i="1"/>
  <c r="L30" i="1"/>
  <c r="L8" i="1"/>
  <c r="L9" i="1"/>
  <c r="L10" i="1"/>
  <c r="L18" i="1"/>
  <c r="L19" i="1"/>
  <c r="L20" i="1"/>
  <c r="L21" i="1"/>
  <c r="L12" i="1"/>
  <c r="L13" i="1"/>
  <c r="L14" i="1"/>
  <c r="L15" i="1"/>
  <c r="L16" i="1"/>
  <c r="L17" i="1"/>
  <c r="L11" i="1"/>
  <c r="L82" i="1" l="1"/>
  <c r="K82" i="1"/>
  <c r="L84" i="1"/>
  <c r="K84" i="1"/>
  <c r="L4" i="1"/>
  <c r="L5" i="1"/>
  <c r="L6" i="1"/>
  <c r="L7" i="1"/>
  <c r="L3" i="1"/>
</calcChain>
</file>

<file path=xl/sharedStrings.xml><?xml version="1.0" encoding="utf-8"?>
<sst xmlns="http://schemas.openxmlformats.org/spreadsheetml/2006/main" count="966" uniqueCount="448">
  <si>
    <t>Brand</t>
  </si>
  <si>
    <t>MALE/FEMALE</t>
  </si>
  <si>
    <t>SKU Code</t>
  </si>
  <si>
    <t xml:space="preserve">Barcode </t>
  </si>
  <si>
    <t>Product Name</t>
  </si>
  <si>
    <t>Pack Size</t>
  </si>
  <si>
    <t>Category</t>
  </si>
  <si>
    <t>MOQ (Minimum Order Quantity)</t>
  </si>
  <si>
    <t xml:space="preserve">RSP </t>
  </si>
  <si>
    <t xml:space="preserve"> Corporate Price</t>
  </si>
  <si>
    <t xml:space="preserve"> Corporate Price- ROUNDED UP </t>
  </si>
  <si>
    <t xml:space="preserve">Saving </t>
  </si>
  <si>
    <t>Lead Time (Days)</t>
  </si>
  <si>
    <t>Stock Availability</t>
  </si>
  <si>
    <t>Comments</t>
  </si>
  <si>
    <t>NARCISO RODRIGUEZ</t>
  </si>
  <si>
    <t>FEMALE</t>
  </si>
  <si>
    <t>NR0125</t>
  </si>
  <si>
    <t>3423470890129</t>
  </si>
  <si>
    <t>FOR HER 100ML EDP SPRAY</t>
  </si>
  <si>
    <t>100ML</t>
  </si>
  <si>
    <t>Fragrance</t>
  </si>
  <si>
    <t>WHILE STOCK LAST</t>
  </si>
  <si>
    <t>NR0135</t>
  </si>
  <si>
    <t>3423470890136</t>
  </si>
  <si>
    <t>FOR HER 50ML EDP SPRAY</t>
  </si>
  <si>
    <t>50ML</t>
  </si>
  <si>
    <t>NR0150</t>
  </si>
  <si>
    <t>3423470890013</t>
  </si>
  <si>
    <t>FOR HER EDT 50ML SPRAY</t>
  </si>
  <si>
    <t>NR0250</t>
  </si>
  <si>
    <t>3423470890020</t>
  </si>
  <si>
    <t>FOR HER EDT 100ML SPRAY</t>
  </si>
  <si>
    <t>NR0352</t>
  </si>
  <si>
    <t>3423478840355</t>
  </si>
  <si>
    <t>NARCISO EDP POUDREE 30ML</t>
  </si>
  <si>
    <t>30ML</t>
  </si>
  <si>
    <t>NR0454</t>
  </si>
  <si>
    <t>3423478840454</t>
  </si>
  <si>
    <t xml:space="preserve">NARCISO EDP POUDREE 50ML </t>
  </si>
  <si>
    <t>NR0652</t>
  </si>
  <si>
    <t>3423478840652</t>
  </si>
  <si>
    <t xml:space="preserve">NARCISO EDP POUDREE 90ML </t>
  </si>
  <si>
    <t>90ML</t>
  </si>
  <si>
    <t>MALE</t>
  </si>
  <si>
    <t>NR5958</t>
  </si>
  <si>
    <t>3423478805958</t>
  </si>
  <si>
    <t>FOR HIM BLEU NOIR 50ML</t>
  </si>
  <si>
    <t>NR6054</t>
  </si>
  <si>
    <t>3423478806054</t>
  </si>
  <si>
    <t>FOR HIM BLEU NOIR 100ML</t>
  </si>
  <si>
    <t>NR7655</t>
  </si>
  <si>
    <t>3423478807655</t>
  </si>
  <si>
    <t>FOR HIM NOIR EDP 100ML</t>
  </si>
  <si>
    <t>ZADIG &amp; VOLTAIRE</t>
  </si>
  <si>
    <t>ZV1757</t>
  </si>
  <si>
    <t>3423474891757</t>
  </si>
  <si>
    <t>ZADIG THIS IS HER! EDP 50ML</t>
  </si>
  <si>
    <t>ZV1856</t>
  </si>
  <si>
    <t>3423474891856</t>
  </si>
  <si>
    <t>ZADIG THIS IS HER! EDP 100ML</t>
  </si>
  <si>
    <t>ZV38318</t>
  </si>
  <si>
    <t>3423222138318</t>
  </si>
  <si>
    <t>ZADIG EDP 50 ML+BODY LOTION EDP 50ML</t>
  </si>
  <si>
    <t>ZV45606</t>
  </si>
  <si>
    <t>3423222145606</t>
  </si>
  <si>
    <t>ZADIG THIS IS HER EDP 100ML+TRAVEL SPRAY 10ML</t>
  </si>
  <si>
    <t>ZV6158</t>
  </si>
  <si>
    <t>3423474896158</t>
  </si>
  <si>
    <t>ZADIG THIS IS HIM! EDT 50ML</t>
  </si>
  <si>
    <t>ZV6257</t>
  </si>
  <si>
    <t>3423474896257</t>
  </si>
  <si>
    <t>ZADIG THIS IS HIM! EDT 100ML</t>
  </si>
  <si>
    <t>ZV06140</t>
  </si>
  <si>
    <t>3423222106140</t>
  </si>
  <si>
    <t>ZADIG THIS IS REALLY HER EDPI 50ML</t>
  </si>
  <si>
    <t>ZV06164</t>
  </si>
  <si>
    <t>3423222106164</t>
  </si>
  <si>
    <t>ZADIG THIS IS REALLY HER EDPI 100ML</t>
  </si>
  <si>
    <t>ZV06188</t>
  </si>
  <si>
    <t>3423222106188</t>
  </si>
  <si>
    <t>ZADIG THIS IS REALLY HIM EDT 50ML</t>
  </si>
  <si>
    <t>ZV06706</t>
  </si>
  <si>
    <t>3423222106706</t>
  </si>
  <si>
    <t>ZADIG THIS IS REALLY HIM EDT 100ML</t>
  </si>
  <si>
    <t>ISSEY MIYAKE</t>
  </si>
  <si>
    <t>IM1135</t>
  </si>
  <si>
    <t>ISSEY MIYAKE  L'EAU D'ISSEY POUR HOMME  EDT 75ML M</t>
  </si>
  <si>
    <t>75ML</t>
  </si>
  <si>
    <t>IM1136</t>
  </si>
  <si>
    <t>3423470311365</t>
  </si>
  <si>
    <t>ISSEY MIYAKE  L'EAU D'ISSEY POUR HOMME EDT 125ML M</t>
  </si>
  <si>
    <t>125ML</t>
  </si>
  <si>
    <t>IM3015</t>
  </si>
  <si>
    <t>3423470300154</t>
  </si>
  <si>
    <t>ISSEY MIYAKE L'EAU D'ISSEY EDT 50ML F</t>
  </si>
  <si>
    <t>IM3016</t>
  </si>
  <si>
    <t>3423470300161</t>
  </si>
  <si>
    <t>ISSEY MIYAKE L'EAU D'ISSEY EDT 100ML F</t>
  </si>
  <si>
    <t>IM32002</t>
  </si>
  <si>
    <t>3423222132002</t>
  </si>
  <si>
    <t>ISSEY MIYAKE LUMIERE D'ISSEY EDP 30ML F</t>
  </si>
  <si>
    <t>IM32019</t>
  </si>
  <si>
    <t>3423222132019</t>
  </si>
  <si>
    <t>ISSEY MIYAKE LUMIERE D'ISSEY EDP 50ML F</t>
  </si>
  <si>
    <t>IM32033</t>
  </si>
  <si>
    <t>3423222132033</t>
  </si>
  <si>
    <t>ISSEY MIYAKE LUMIERE D'ISSEY EDP 100ML F</t>
  </si>
  <si>
    <t>100 ML</t>
  </si>
  <si>
    <t>IM19461</t>
  </si>
  <si>
    <t>3423222119461</t>
  </si>
  <si>
    <t>ISSEY MIYAKE LE SEL EDP 50ML M</t>
  </si>
  <si>
    <t>IM19485</t>
  </si>
  <si>
    <t>3423222119485</t>
  </si>
  <si>
    <t>ISSEY MIYAKE LE SEL EDP 100ML M</t>
  </si>
  <si>
    <t>HERMES</t>
  </si>
  <si>
    <t>EM302V0</t>
  </si>
  <si>
    <t>3346130018926</t>
  </si>
  <si>
    <t xml:space="preserve">HERMES BARÉNIA EDPI 100ML </t>
  </si>
  <si>
    <t>EM303V0</t>
  </si>
  <si>
    <t>3346130018933</t>
  </si>
  <si>
    <t xml:space="preserve">HERMES BARÉNIA EDPI 60ML </t>
  </si>
  <si>
    <t>60ML</t>
  </si>
  <si>
    <t>EM304V0</t>
  </si>
  <si>
    <t>3346130018940</t>
  </si>
  <si>
    <t xml:space="preserve">HERMES BARÉNIA EDPI 30ML </t>
  </si>
  <si>
    <t>EM026075</t>
  </si>
  <si>
    <t>3346130026075</t>
  </si>
  <si>
    <t xml:space="preserve">HERMES BARÉNIA EDP 100ML+15ML+25G SET  </t>
  </si>
  <si>
    <t>100ML + 15ML + 25G</t>
  </si>
  <si>
    <t>EM026082</t>
  </si>
  <si>
    <t>3346130026082</t>
  </si>
  <si>
    <t xml:space="preserve">HERMES BARÉNIA EDPI 60ML + 15ML 2026 SET  </t>
  </si>
  <si>
    <t>60ML + 15ML</t>
  </si>
  <si>
    <t>EM435V0</t>
  </si>
  <si>
    <t>3346130421337</t>
  </si>
  <si>
    <t xml:space="preserve">HERMES BARÉNIA REFILLABLE  EDP 100ML </t>
  </si>
  <si>
    <t>EM061V0</t>
  </si>
  <si>
    <t>3346130421344</t>
  </si>
  <si>
    <t xml:space="preserve">HERMES BARÉNIA SPRAY REFILLABLE EDP 60ML </t>
  </si>
  <si>
    <t>EM188V0</t>
  </si>
  <si>
    <t>3346130009603</t>
  </si>
  <si>
    <t xml:space="preserve">HERMES TERRE D’HERMÈS EDT 100ML </t>
  </si>
  <si>
    <t>EM189V0</t>
  </si>
  <si>
    <t>3346130009610</t>
  </si>
  <si>
    <t xml:space="preserve">HERMES TERRE D’HERMÈS EDT 50ML </t>
  </si>
  <si>
    <t>EM230V0</t>
  </si>
  <si>
    <t>3346130424109</t>
  </si>
  <si>
    <t xml:space="preserve">HERMES TERRE D’HERMÈS 50ML EDPI </t>
  </si>
  <si>
    <t>EM231V0</t>
  </si>
  <si>
    <t>3346130424116</t>
  </si>
  <si>
    <t xml:space="preserve">HERMES TERRE D’HERMÈS 100ML EDPI </t>
  </si>
  <si>
    <t>EM022909</t>
  </si>
  <si>
    <t>3346130022909</t>
  </si>
  <si>
    <t xml:space="preserve">HERMES TERRE D’HERMÈS PURE PARFUM SET 75ML +15ML + SG 40ML  EDP </t>
  </si>
  <si>
    <t>75ML + 15ML + 40ML</t>
  </si>
  <si>
    <t>COACH</t>
  </si>
  <si>
    <t>CC023A01</t>
  </si>
  <si>
    <t>3386460156707</t>
  </si>
  <si>
    <t>COACH GOLD 90ML PARFUM</t>
  </si>
  <si>
    <t xml:space="preserve">90ml </t>
  </si>
  <si>
    <t>CC023A02</t>
  </si>
  <si>
    <t>3386460157308</t>
  </si>
  <si>
    <t>COACH GOLD 50ML PARFUM</t>
  </si>
  <si>
    <t>50ml</t>
  </si>
  <si>
    <t>CC023A03</t>
  </si>
  <si>
    <t>3386460157315</t>
  </si>
  <si>
    <t>COACH GOLD 30ML PARFUM</t>
  </si>
  <si>
    <t>30ml</t>
  </si>
  <si>
    <t>CC025A01</t>
  </si>
  <si>
    <t>3386460171083</t>
  </si>
  <si>
    <t>COACH PURE PLATINUM 100ML PARFUM</t>
  </si>
  <si>
    <t>100ml</t>
  </si>
  <si>
    <t>CC025A02</t>
  </si>
  <si>
    <t>3386460171090</t>
  </si>
  <si>
    <t>COACH PURE PLATINUM 60ML PARFUM</t>
  </si>
  <si>
    <t>60ml</t>
  </si>
  <si>
    <t>ELIE SAAB</t>
  </si>
  <si>
    <t>ES42879</t>
  </si>
  <si>
    <t>7640233342879</t>
  </si>
  <si>
    <t>ELIE SAAB LE PARFUM EDP 30ML</t>
  </si>
  <si>
    <t>ES42886</t>
  </si>
  <si>
    <t>7640233342886</t>
  </si>
  <si>
    <t>ELIE SAAB LE PARFUM EDP 50ML</t>
  </si>
  <si>
    <t>ES42893</t>
  </si>
  <si>
    <t>7640233342893</t>
  </si>
  <si>
    <t>ELIE SAAB LE PARFUM EDP 90ML</t>
  </si>
  <si>
    <t>ES40103</t>
  </si>
  <si>
    <t>7640233340103</t>
  </si>
  <si>
    <t xml:space="preserve">ELIE SAAB LE PARFUM IN WHITE EDP 30ML </t>
  </si>
  <si>
    <t>ES40110</t>
  </si>
  <si>
    <t>7640233340110</t>
  </si>
  <si>
    <t xml:space="preserve">ELIE SAAB LE PARFUM IN WHITE EDP 50ML </t>
  </si>
  <si>
    <t>ES40127</t>
  </si>
  <si>
    <t>7640233340127</t>
  </si>
  <si>
    <t xml:space="preserve">ELIE SAAB LE PARFUM IN WHITE EDP 90ML </t>
  </si>
  <si>
    <t>ES42558</t>
  </si>
  <si>
    <t>7640233342558</t>
  </si>
  <si>
    <t>ELIE SAAB L'HOMME EDP 50ML</t>
  </si>
  <si>
    <t>ES42565</t>
  </si>
  <si>
    <t>7640233342565</t>
  </si>
  <si>
    <t>ELIE SAAB L'HOMME EDP 100ML</t>
  </si>
  <si>
    <t>ES40622</t>
  </si>
  <si>
    <t>7640233340622</t>
  </si>
  <si>
    <t>ELIE SAAB L'HOMME EDP INTENSE 50ML</t>
  </si>
  <si>
    <t>ES40691</t>
  </si>
  <si>
    <t>7640233340691</t>
  </si>
  <si>
    <t>ELIE SAAB L'HOMME EDP INTENSE 100ML</t>
  </si>
  <si>
    <t>PHILIPP PLEIN</t>
  </si>
  <si>
    <t>PH140848</t>
  </si>
  <si>
    <t>7640365140848</t>
  </si>
  <si>
    <t xml:space="preserve">PHILIPP PLEIN NO LIMIT$ GOLD EDP 50ML </t>
  </si>
  <si>
    <t>PH140855</t>
  </si>
  <si>
    <t>7640365140855</t>
  </si>
  <si>
    <t xml:space="preserve">PHILIPP PLEIN NO LIMIT$ GOLD EDP 90ML </t>
  </si>
  <si>
    <t>PH141111</t>
  </si>
  <si>
    <t>7640365141111</t>
  </si>
  <si>
    <t xml:space="preserve">PHILIPP PLEIN NO LIMIT$ PLATINUM EDP 50ML </t>
  </si>
  <si>
    <t>PH141128</t>
  </si>
  <si>
    <t>7640365141128</t>
  </si>
  <si>
    <t xml:space="preserve">PHILIPP PLEIN NO LIMIT$ PLATINUM EDP 90ML </t>
  </si>
  <si>
    <t>PH141425</t>
  </si>
  <si>
    <t>7640365141425</t>
  </si>
  <si>
    <t xml:space="preserve">PHILIPP PLEIN PLEIN FATALE ROSE INTENSE EDP 30ML </t>
  </si>
  <si>
    <t>PH141418</t>
  </si>
  <si>
    <t>7640365141418</t>
  </si>
  <si>
    <t xml:space="preserve">PHILIPP PLEIN PLEIN FATALE ROSE INTENSE EDP 50ML </t>
  </si>
  <si>
    <t>PH141432</t>
  </si>
  <si>
    <t>7640365141432</t>
  </si>
  <si>
    <t xml:space="preserve">PHILIPP PLEIN PLEIN FATALE ROSE INTENSE EDP 90ML </t>
  </si>
  <si>
    <t>TOMMY HILFIGER</t>
  </si>
  <si>
    <t>TH670146</t>
  </si>
  <si>
    <t>7640496670146</t>
  </si>
  <si>
    <t>TOMMY HILFIGER MENS 30ML EDT SPRAY</t>
  </si>
  <si>
    <t>TH670153</t>
  </si>
  <si>
    <t>7640496670153</t>
  </si>
  <si>
    <t>TOMMY HILFIGER MENS 50ML EDT SPRAY</t>
  </si>
  <si>
    <t>TH670160</t>
  </si>
  <si>
    <t>7640496670160</t>
  </si>
  <si>
    <t>TOMMY HILFIGER MENS 100ML EDT SPRAY</t>
  </si>
  <si>
    <t>TH670115</t>
  </si>
  <si>
    <t>7640496670115</t>
  </si>
  <si>
    <t>TOMMY HILFIGER LADIES 30ML EDT SPRAY</t>
  </si>
  <si>
    <t>TH670122</t>
  </si>
  <si>
    <t>7640496670122</t>
  </si>
  <si>
    <t>TOMMY HILFIGER LADIES 50ML EDT SPRAY</t>
  </si>
  <si>
    <t>TH670139</t>
  </si>
  <si>
    <t>7640496670139</t>
  </si>
  <si>
    <t>TOMMY HILFIGER LADIES 100ML EDT SPRAY</t>
  </si>
  <si>
    <t>TH670191</t>
  </si>
  <si>
    <t>7640496670191</t>
  </si>
  <si>
    <t>TOMMY HILFIGER IMPACT INTENSE 100ML EDP FOR MEN</t>
  </si>
  <si>
    <t>TH672119</t>
  </si>
  <si>
    <t>7640496672119</t>
  </si>
  <si>
    <t>TOMMY HILFIGER IMPACT PARFUM 100ML EDP FOR MEN</t>
  </si>
  <si>
    <t>CHOPARD</t>
  </si>
  <si>
    <t>CP261810</t>
  </si>
  <si>
    <t>7640177360083</t>
  </si>
  <si>
    <t>CHOPARD MENS - OUD MALAKI EDP 80ML</t>
  </si>
  <si>
    <t>CP360175</t>
  </si>
  <si>
    <t>7640177360175</t>
  </si>
  <si>
    <t>CHOPARD MENS - TABACCO MALAKI EDP 80ML</t>
  </si>
  <si>
    <t>CP360595</t>
  </si>
  <si>
    <t>7640177360595</t>
  </si>
  <si>
    <t>CHOPARD LADIES - SPARKLING LOVE EDP 100ML</t>
  </si>
  <si>
    <t xml:space="preserve">NESTI DANTE </t>
  </si>
  <si>
    <t>N/A</t>
  </si>
  <si>
    <t>NE2700</t>
  </si>
  <si>
    <t>837524001363</t>
  </si>
  <si>
    <t>ROMANTICA FLORENTINE ROSE &amp; PEONY 250GM BAR SOAP</t>
  </si>
  <si>
    <t xml:space="preserve">Bath &amp; Body </t>
  </si>
  <si>
    <t>NE4604</t>
  </si>
  <si>
    <t>837524000168</t>
  </si>
  <si>
    <t>DEI COLLI FIORENTINI TUSCAN LAVENDER 250GM BAR SOAP</t>
  </si>
  <si>
    <t>NE5302</t>
  </si>
  <si>
    <t>837524000021</t>
  </si>
  <si>
    <t>IL FRUTTETO CITRON &amp; BERGAMOT 250GM BAR SOAP</t>
  </si>
  <si>
    <t>NE5305</t>
  </si>
  <si>
    <t>837524000069</t>
  </si>
  <si>
    <t>IL FRUTTETO PEACH &amp; MELON 250GM BAR SOAP</t>
  </si>
  <si>
    <t>NE5301</t>
  </si>
  <si>
    <t>837524000014</t>
  </si>
  <si>
    <t>IL FRUTTETO FIG &amp; ALMOND MILK 250GM BAR SOAP</t>
  </si>
  <si>
    <t>NE1780</t>
  </si>
  <si>
    <t>837524002346</t>
  </si>
  <si>
    <t>LUXURY PLATINUM 250G BAR SOAP</t>
  </si>
  <si>
    <t>NE5410</t>
  </si>
  <si>
    <t>837524002698</t>
  </si>
  <si>
    <t>LUXURY PLATINUM LIQUID SOAP 500ML HAND WASH</t>
  </si>
  <si>
    <t>NE7910</t>
  </si>
  <si>
    <t>837524002667</t>
  </si>
  <si>
    <t>LUXURY BLACK SOAP 250GM BAR SOAP</t>
  </si>
  <si>
    <t>NE5058</t>
  </si>
  <si>
    <t>837524003824</t>
  </si>
  <si>
    <t>LUXURY BLACK LIQUID SOAP 500ML HAND WASH</t>
  </si>
  <si>
    <t xml:space="preserve">BVLGARI </t>
  </si>
  <si>
    <t>BU25479</t>
  </si>
  <si>
    <t>783320425479</t>
  </si>
  <si>
    <t xml:space="preserve">BULGARI OMNIA CRYSTALLINE EDT 100ML </t>
  </si>
  <si>
    <t>BU25509</t>
  </si>
  <si>
    <t>783320425509</t>
  </si>
  <si>
    <t xml:space="preserve">BULGARI OMNIA CRYSTALLINE EDT 50ML </t>
  </si>
  <si>
    <t>BU25561</t>
  </si>
  <si>
    <t>783320425561</t>
  </si>
  <si>
    <t xml:space="preserve">BULGARI ROSE GOLDEA BLOSSOM DELIGHT EDP 50ML </t>
  </si>
  <si>
    <t>BU25554</t>
  </si>
  <si>
    <t>783320425554</t>
  </si>
  <si>
    <t>BULGARI ROSE GOLDEA BLOSSOM DELIGHT EDP 75ML</t>
  </si>
  <si>
    <t>BU25578</t>
  </si>
  <si>
    <t>783320425578</t>
  </si>
  <si>
    <t>BULGARI ROSE GOLDEA BLOSSOM DELIGHT EDP 30ML</t>
  </si>
  <si>
    <t>BU23796</t>
  </si>
  <si>
    <t>783320423796</t>
  </si>
  <si>
    <t xml:space="preserve">BULGARI MAN IN BLACK EDP 100ML </t>
  </si>
  <si>
    <t>BU23802</t>
  </si>
  <si>
    <t>783320423802</t>
  </si>
  <si>
    <t>BULGARI MAN IN BLACK EDP 150ML</t>
  </si>
  <si>
    <t>150ML</t>
  </si>
  <si>
    <t>BU23789</t>
  </si>
  <si>
    <t>783320423789</t>
  </si>
  <si>
    <t>BULGARI MAN IN BLACK EDP 60ML</t>
  </si>
  <si>
    <t>BU23734</t>
  </si>
  <si>
    <t>783320423734</t>
  </si>
  <si>
    <t xml:space="preserve">BULGARI MAN WOOD ESSENCE EDP 100ML </t>
  </si>
  <si>
    <t>BU23727</t>
  </si>
  <si>
    <t>783320423727</t>
  </si>
  <si>
    <t xml:space="preserve">BULGARI  MAN WOOD ESSENCE EDP 60ML </t>
  </si>
  <si>
    <t>BU23741</t>
  </si>
  <si>
    <t>783320423741</t>
  </si>
  <si>
    <t>BULGARI  MAN WOOD ESSENCE EDP 150ML</t>
  </si>
  <si>
    <t xml:space="preserve">Dolce&amp;Gabbana </t>
  </si>
  <si>
    <t>DG88192</t>
  </si>
  <si>
    <t>Dolce&amp;Gabbana Light Blue EDT 100ml</t>
  </si>
  <si>
    <t>DG88185</t>
  </si>
  <si>
    <t>Dolce&amp;Gabbana Light Blue EDT 50ml</t>
  </si>
  <si>
    <t>DG88109</t>
  </si>
  <si>
    <t>Dolce&amp;Gabbana Light Blue Pour Homme EDT 50ml</t>
  </si>
  <si>
    <t xml:space="preserve">50ml </t>
  </si>
  <si>
    <t>DG88116</t>
  </si>
  <si>
    <t>Dolce&amp;Gabbana Light Blue Pour Homme EDT 100ml</t>
  </si>
  <si>
    <t>DG25941</t>
  </si>
  <si>
    <t>Dolce&amp;Gabbana The One EDPI 75ml</t>
  </si>
  <si>
    <t>75ml</t>
  </si>
  <si>
    <t>DG25934</t>
  </si>
  <si>
    <t>Dolce&amp;Gabbana The One EDPI 50ml</t>
  </si>
  <si>
    <t>DG25903</t>
  </si>
  <si>
    <t>Dolce&amp;Gabbana The One Pour Homme Parfum 50ml</t>
  </si>
  <si>
    <t>DG25897</t>
  </si>
  <si>
    <t>Dolce&amp;Gabbana The One Pour Homme Parfum 100ml</t>
  </si>
  <si>
    <t>DG81544</t>
  </si>
  <si>
    <t xml:space="preserve">K by Dolce&amp;Gabbana EDT 100ml </t>
  </si>
  <si>
    <t>DG83739</t>
  </si>
  <si>
    <t>Dolce&amp;Gabbana Devotion EDP 100ml</t>
  </si>
  <si>
    <t>NARS</t>
  </si>
  <si>
    <t>NRS59546</t>
  </si>
  <si>
    <t>NARS The Multiple Mini Blush &amp; Sculpt Duo - Dolce Vita/ Laguna</t>
  </si>
  <si>
    <t>3.5g (x2)</t>
  </si>
  <si>
    <t>Makeup</t>
  </si>
  <si>
    <t>NRS59553</t>
  </si>
  <si>
    <t>NARS The Multiple Mini Blush &amp; Sculpt Duo - Fling/ Palm Cove</t>
  </si>
  <si>
    <t>NRS60849</t>
  </si>
  <si>
    <t>NARS LINE &amp; SHINE LIP DUO - Orgasm/Rosebud</t>
  </si>
  <si>
    <t>3.7ml + 1.1g</t>
  </si>
  <si>
    <t>NRS61006</t>
  </si>
  <si>
    <t>NARS EYE SET CLIMAX DUO</t>
  </si>
  <si>
    <t>6g (x2)</t>
  </si>
  <si>
    <t xml:space="preserve">SOL DE JANEIRO </t>
  </si>
  <si>
    <t>SDJ032613</t>
  </si>
  <si>
    <t>SDJ SKC BRAZILIAN BUM BUM JET SET</t>
  </si>
  <si>
    <t>50ml+90ml+30ml</t>
  </si>
  <si>
    <t>Skincare</t>
  </si>
  <si>
    <t>SDJ034150</t>
  </si>
  <si>
    <t>SDJ SKC BEIJA FLOR JET SET</t>
  </si>
  <si>
    <t>SDJ034730</t>
  </si>
  <si>
    <t>SDJ SKC BOM DIA BRIGHT JET SET NEW</t>
  </si>
  <si>
    <t>SDJ840522</t>
  </si>
  <si>
    <t>SDJ SKC HYDRATION 62 JET SET</t>
  </si>
  <si>
    <t>4G + 30ml + 100ml</t>
  </si>
  <si>
    <t>SDJ037090</t>
  </si>
  <si>
    <t>SDJ FRA CHEIROSA '91 MIST  90ML</t>
  </si>
  <si>
    <t>SDJ039698</t>
  </si>
  <si>
    <t>SDJ FRA DISCOVERY CREAM SET '26 PARF</t>
  </si>
  <si>
    <t xml:space="preserve">25ml x 4 </t>
  </si>
  <si>
    <t xml:space="preserve">LIMITED UNITS AVAILABLE </t>
  </si>
  <si>
    <t xml:space="preserve">Only 60 in stock ( limited item) </t>
  </si>
  <si>
    <t xml:space="preserve">ELEMIS </t>
  </si>
  <si>
    <t>EL50152</t>
  </si>
  <si>
    <t>641628601875</t>
  </si>
  <si>
    <t>ELEMIS PRO-COLLAGEN CLEANSING BALM 100G</t>
  </si>
  <si>
    <t>100G</t>
  </si>
  <si>
    <t>In Stock</t>
  </si>
  <si>
    <t>EL50128</t>
  </si>
  <si>
    <t>641628401796</t>
  </si>
  <si>
    <t>ELEMIS PRO-COLLAGEN ROSE CLEANSING BALM 100G</t>
  </si>
  <si>
    <t>EL60175</t>
  </si>
  <si>
    <t>641628601752</t>
  </si>
  <si>
    <t>ELEMIS PRO-COLLAGEN BLACK CHERRY CLEANSING BALM 100G</t>
  </si>
  <si>
    <t>EL60115</t>
  </si>
  <si>
    <t>641628601158</t>
  </si>
  <si>
    <t>ELEMIS PRO-COLLAGEN BODY CLEANSING BALM 300ML</t>
  </si>
  <si>
    <t>300ml</t>
  </si>
  <si>
    <t>Body care</t>
  </si>
  <si>
    <t>EL70147</t>
  </si>
  <si>
    <t>641628701476</t>
  </si>
  <si>
    <t>ELEMIS PRO-COLLAGEN MARINE BODY CREAM 200ML</t>
  </si>
  <si>
    <t>200ml</t>
  </si>
  <si>
    <t>NRS70085</t>
  </si>
  <si>
    <t>NARS CLIMAX MASCARA - EXPLICIT BLACK</t>
  </si>
  <si>
    <t>6G</t>
  </si>
  <si>
    <t>NRS36042</t>
  </si>
  <si>
    <t>NARS LIGHT REFLECTING HYDRATING PRIMER</t>
  </si>
  <si>
    <t>NARS LIGHT REFLECTING SETTING MIST</t>
  </si>
  <si>
    <t>90ml</t>
  </si>
  <si>
    <t>NRS46287</t>
  </si>
  <si>
    <t>NARS THE MULTIPLE - DOLCE VITA</t>
  </si>
  <si>
    <t>8G</t>
  </si>
  <si>
    <t>CORPORATE GIFT ORDER FORM</t>
  </si>
  <si>
    <t>Select an SKU from the catalogue; description, MOQ and corporate price fill automatically. Enter quantity to calculate totals.</t>
  </si>
  <si>
    <t>Order Number</t>
  </si>
  <si>
    <t>Customer / Company</t>
  </si>
  <si>
    <t>Contact Person</t>
  </si>
  <si>
    <t>Phone Number</t>
  </si>
  <si>
    <t>Billing Address</t>
  </si>
  <si>
    <t>Order Status</t>
  </si>
  <si>
    <t>Order Date</t>
  </si>
  <si>
    <t>PO Number</t>
  </si>
  <si>
    <t>Staff / Salesperson</t>
  </si>
  <si>
    <t>Email Address</t>
  </si>
  <si>
    <t>Delivery Address</t>
  </si>
  <si>
    <t>Required Date</t>
  </si>
  <si>
    <t>Draft</t>
  </si>
  <si>
    <t>Description</t>
  </si>
  <si>
    <t>Qty</t>
  </si>
  <si>
    <t>Unit Price</t>
  </si>
  <si>
    <t>Line Total</t>
  </si>
  <si>
    <t>SPECIAL INSTRUCTIONS / GIFT MESSAGE / DELIVERY NOTES</t>
  </si>
  <si>
    <t>Subtotal</t>
  </si>
  <si>
    <t>Discount</t>
  </si>
  <si>
    <t>Tax Rate</t>
  </si>
  <si>
    <t>Tax Amount</t>
  </si>
  <si>
    <t>Delivery Fee</t>
  </si>
  <si>
    <t>GRAND TOTAL</t>
  </si>
  <si>
    <t>ORDER TERMS</t>
  </si>
  <si>
    <t>Customer Name</t>
  </si>
  <si>
    <t>Staff Name</t>
  </si>
  <si>
    <t>Approval Date</t>
  </si>
  <si>
    <t>Prices are based on the Corporate Gifting Catalogue and remain subject to stock availability. Lead times start after written order confirmation and any required payment or artwork approval. Please confirm delivery details and special packaging or gift-message requirements before submission.</t>
  </si>
  <si>
    <t>NRS39944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</si>
</sst>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R&quot;#,##0.00"/>
    <numFmt numFmtId="165" formatCode="&quot;R&quot;#,##0"/>
    <numFmt numFmtId="166" formatCode="\R\ #,##0.00"/>
    <numFmt numFmtId="167" formatCode="0.0%"/>
    <numFmt numFmtId="168" formatCode="dd\ mmm\ yyyy"/>
  </numFmts>
  <fonts count="25" x14ac:knownFonts="1">
    <font>
      <sz val="11"/>
      <color theme="1"/>
      <name val="Calibri"/>
      <family val="2"/>
      <scheme val="minor"/>
    </font>
    <font>
      <b/>
      <sz val="11"/>
      <color rgb="FFFFFFFF"/>
      <name val="Calibri"/>
      <family val="2"/>
    </font>
    <font>
      <sz val="11"/>
      <color theme="1"/>
      <name val="Calibri"/>
      <family val="2"/>
    </font>
    <font>
      <sz val="11"/>
      <color rgb="FF222222"/>
      <name val="Calibri"/>
      <family val="2"/>
    </font>
    <font>
      <b/>
      <i/>
      <sz val="11"/>
      <color rgb="FFFF0000"/>
      <name val="Calibri"/>
      <family val="2"/>
    </font>
    <font>
      <sz val="11"/>
      <color theme="1"/>
      <name val="Calibri"/>
      <family val="2"/>
      <scheme val="minor"/>
    </font>
    <font>
      <sz val="11"/>
      <color rgb="FF000000"/>
      <name val="Calibri"/>
      <family val="2"/>
    </font>
    <font>
      <sz val="12"/>
      <color rgb="FF000000"/>
      <name val="Aptos Narrow"/>
      <family val="2"/>
    </font>
    <font>
      <sz val="12"/>
      <color theme="1"/>
      <name val="Aptos Narrow"/>
      <family val="2"/>
    </font>
    <font>
      <b/>
      <i/>
      <sz val="12"/>
      <color rgb="FFFF0000"/>
      <name val="Aptos Narrow"/>
      <family val="2"/>
    </font>
    <font>
      <sz val="12"/>
      <color rgb="FF222222"/>
      <name val="Aptos Narrow"/>
      <family val="2"/>
    </font>
    <font>
      <sz val="12"/>
      <name val="Aptos Narrow"/>
      <family val="2"/>
    </font>
    <font>
      <sz val="11"/>
      <color theme="1"/>
      <name val="Calibri"/>
      <family val="2"/>
    </font>
    <font>
      <b/>
      <sz val="11"/>
      <color theme="1"/>
      <name val="Calibri"/>
      <family val="2"/>
      <scheme val="minor"/>
    </font>
    <font>
      <sz val="12"/>
      <color theme="1"/>
      <name val="Aptos Narrow"/>
      <family val="2"/>
    </font>
    <font>
      <sz val="11"/>
      <color rgb="FF222222"/>
      <name val="Calibri"/>
      <family val="2"/>
    </font>
    <font>
      <b/>
      <i/>
      <sz val="11"/>
      <color rgb="FFFF0000"/>
      <name val="Calibri"/>
      <family val="2"/>
    </font>
    <font>
      <sz val="11"/>
      <color theme="1"/>
      <name val="Calibri"/>
      <family val="2"/>
    </font>
    <font>
      <b/>
      <sz val="11"/>
      <color rgb="FFFFFFFF"/>
      <name val="Calibri"/>
      <family val="2"/>
      <scheme val="minor"/>
    </font>
    <font>
      <b/>
      <sz val="18"/>
      <color rgb="FFFFFFFF"/>
      <name val="Calibri"/>
      <family val="2"/>
      <scheme val="minor"/>
    </font>
    <font>
      <i/>
      <sz val="10"/>
      <color rgb="FF555555"/>
      <name val="Calibri"/>
      <family val="2"/>
      <scheme val="minor"/>
    </font>
    <font>
      <b/>
      <sz val="11"/>
      <color rgb="FF17365D"/>
      <name val="Calibri"/>
      <family val="2"/>
      <scheme val="minor"/>
    </font>
    <font>
      <b/>
      <sz val="11"/>
      <color rgb="FF172033"/>
      <name val="Calibri"/>
      <family val="2"/>
      <scheme val="minor"/>
    </font>
    <font>
      <b/>
      <sz val="12"/>
      <color theme="1"/>
      <name val="Calibri"/>
      <family val="2"/>
      <scheme val="minor"/>
    </font>
    <font>
      <sz val="11"/>
      <color rgb="FF1F2937"/>
      <name val="Calibri"/>
      <family val="2"/>
      <scheme val="minor"/>
    </font>
  </fonts>
  <fills count="8">
    <fill>
      <patternFill patternType="none"/>
    </fill>
    <fill>
      <patternFill patternType="gray125"/>
    </fill>
    <fill>
      <patternFill patternType="solid">
        <fgColor rgb="FF1F4E78"/>
      </patternFill>
    </fill>
    <fill>
      <patternFill patternType="solid">
        <fgColor rgb="FF17365D"/>
        <bgColor indexed="64"/>
      </patternFill>
    </fill>
    <fill>
      <patternFill patternType="solid">
        <fgColor rgb="FFE9EEF5"/>
        <bgColor indexed="64"/>
      </patternFill>
    </fill>
    <fill>
      <patternFill patternType="solid">
        <fgColor rgb="FFFFFDF5"/>
        <bgColor indexed="64"/>
      </patternFill>
    </fill>
    <fill>
      <patternFill patternType="solid">
        <fgColor rgb="FFC8A45D"/>
        <bgColor indexed="64"/>
      </patternFill>
    </fill>
    <fill>
      <patternFill patternType="solid">
        <fgColor rgb="FFF4F7FA"/>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AAB4C0"/>
      </left>
      <right style="thin">
        <color rgb="FFAAB4C0"/>
      </right>
      <top style="thin">
        <color rgb="FFAAB4C0"/>
      </top>
      <bottom style="thin">
        <color rgb="FFAAB4C0"/>
      </bottom>
      <diagonal/>
    </border>
    <border>
      <left style="thin">
        <color rgb="FFAAB4C0"/>
      </left>
      <right style="thin">
        <color rgb="FFAAB4C0"/>
      </right>
      <top style="thin">
        <color rgb="FFAAB4C0"/>
      </top>
      <bottom/>
      <diagonal/>
    </border>
  </borders>
  <cellStyleXfs count="4">
    <xf numFmtId="0" fontId="0" fillId="0" borderId="0"/>
    <xf numFmtId="0" fontId="5" fillId="0" borderId="0"/>
    <xf numFmtId="0" fontId="5" fillId="0" borderId="0"/>
    <xf numFmtId="0" fontId="6" fillId="0" borderId="0"/>
  </cellStyleXfs>
  <cellXfs count="82">
    <xf numFmtId="0" fontId="0" fillId="0" borderId="0" xfId="0"/>
    <xf numFmtId="0" fontId="1" fillId="2" borderId="0" xfId="0" applyFont="1" applyFill="1" applyAlignment="1">
      <alignment horizontal="center" vertical="center" wrapText="1"/>
    </xf>
    <xf numFmtId="0" fontId="1" fillId="2" borderId="0" xfId="0" applyFont="1" applyFill="1" applyAlignment="1">
      <alignment horizontal="center" vertical="center"/>
    </xf>
    <xf numFmtId="2" fontId="1" fillId="2" borderId="0" xfId="0" applyNumberFormat="1" applyFont="1" applyFill="1" applyAlignment="1">
      <alignment horizontal="center" vertical="center"/>
    </xf>
    <xf numFmtId="0" fontId="2" fillId="0" borderId="0" xfId="0" applyFont="1" applyAlignment="1">
      <alignment horizontal="center" vertical="center"/>
    </xf>
    <xf numFmtId="0" fontId="2" fillId="0" borderId="1" xfId="0" applyFont="1" applyBorder="1"/>
    <xf numFmtId="0" fontId="2" fillId="0" borderId="1" xfId="0" applyFont="1" applyBorder="1" applyAlignment="1">
      <alignment horizontal="center" vertical="center"/>
    </xf>
    <xf numFmtId="0" fontId="2" fillId="0" borderId="0" xfId="0" applyFont="1"/>
    <xf numFmtId="0" fontId="2" fillId="0" borderId="2" xfId="0" applyFont="1" applyBorder="1"/>
    <xf numFmtId="0" fontId="2" fillId="0" borderId="3" xfId="0" applyFont="1" applyBorder="1"/>
    <xf numFmtId="0" fontId="3" fillId="0" borderId="1" xfId="0" applyFont="1" applyBorder="1" applyAlignment="1">
      <alignment horizontal="left" vertical="top"/>
    </xf>
    <xf numFmtId="2" fontId="3" fillId="0" borderId="1" xfId="0" applyNumberFormat="1" applyFont="1" applyBorder="1" applyAlignment="1">
      <alignment horizontal="center"/>
    </xf>
    <xf numFmtId="164" fontId="3" fillId="0" borderId="1" xfId="0" applyNumberFormat="1" applyFont="1" applyBorder="1" applyAlignment="1">
      <alignment horizontal="center"/>
    </xf>
    <xf numFmtId="164" fontId="4" fillId="0" borderId="1" xfId="0" applyNumberFormat="1" applyFont="1" applyBorder="1" applyAlignment="1">
      <alignment horizontal="center"/>
    </xf>
    <xf numFmtId="2" fontId="2" fillId="0" borderId="1" xfId="0" applyNumberFormat="1" applyFont="1" applyBorder="1" applyAlignment="1">
      <alignment horizontal="center"/>
    </xf>
    <xf numFmtId="2" fontId="2" fillId="0" borderId="0" xfId="0" applyNumberFormat="1" applyFont="1" applyAlignment="1">
      <alignment horizontal="center"/>
    </xf>
    <xf numFmtId="0" fontId="2" fillId="0" borderId="1" xfId="0" applyFont="1" applyBorder="1" applyAlignment="1">
      <alignment horizontal="center"/>
    </xf>
    <xf numFmtId="4" fontId="2" fillId="0" borderId="1" xfId="0" applyNumberFormat="1" applyFont="1" applyBorder="1" applyAlignment="1">
      <alignment horizontal="center"/>
    </xf>
    <xf numFmtId="0" fontId="2" fillId="0" borderId="4" xfId="0" applyFont="1" applyBorder="1"/>
    <xf numFmtId="0" fontId="2" fillId="0" borderId="4" xfId="0" applyFont="1" applyBorder="1" applyAlignment="1">
      <alignment horizontal="center"/>
    </xf>
    <xf numFmtId="164" fontId="4" fillId="0" borderId="4" xfId="0" applyNumberFormat="1" applyFont="1" applyBorder="1" applyAlignment="1">
      <alignment horizontal="center"/>
    </xf>
    <xf numFmtId="0" fontId="2" fillId="0" borderId="4" xfId="0" applyFont="1" applyBorder="1" applyAlignment="1">
      <alignment horizontal="center" vertical="center"/>
    </xf>
    <xf numFmtId="0" fontId="8" fillId="0" borderId="5" xfId="0" applyFont="1" applyBorder="1"/>
    <xf numFmtId="0" fontId="8" fillId="0" borderId="5" xfId="0" applyFont="1" applyBorder="1" applyAlignment="1">
      <alignment horizontal="center"/>
    </xf>
    <xf numFmtId="164" fontId="9" fillId="0" borderId="5" xfId="0" applyNumberFormat="1" applyFont="1" applyBorder="1" applyAlignment="1">
      <alignment horizontal="center"/>
    </xf>
    <xf numFmtId="0" fontId="8" fillId="0" borderId="5" xfId="0" applyFont="1" applyBorder="1" applyAlignment="1">
      <alignment horizontal="center" vertical="center"/>
    </xf>
    <xf numFmtId="0" fontId="8" fillId="0" borderId="5" xfId="0" applyFont="1" applyBorder="1" applyAlignment="1">
      <alignment horizontal="left" vertical="center"/>
    </xf>
    <xf numFmtId="1" fontId="8" fillId="0" borderId="5" xfId="0" applyNumberFormat="1" applyFont="1" applyBorder="1" applyAlignment="1">
      <alignment horizontal="left" vertical="center"/>
    </xf>
    <xf numFmtId="164" fontId="9" fillId="0" borderId="5" xfId="0" applyNumberFormat="1" applyFont="1" applyBorder="1" applyAlignment="1">
      <alignment horizontal="center" vertical="center"/>
    </xf>
    <xf numFmtId="0" fontId="10" fillId="0" borderId="5" xfId="0" applyFont="1" applyBorder="1" applyAlignment="1">
      <alignment horizontal="left" vertical="center"/>
    </xf>
    <xf numFmtId="1" fontId="10" fillId="0" borderId="5" xfId="0" applyNumberFormat="1" applyFont="1" applyBorder="1" applyAlignment="1">
      <alignment horizontal="left" vertical="center"/>
    </xf>
    <xf numFmtId="2" fontId="8" fillId="0" borderId="5" xfId="0" applyNumberFormat="1" applyFont="1" applyBorder="1" applyAlignment="1">
      <alignment horizontal="center" vertical="center"/>
    </xf>
    <xf numFmtId="1" fontId="8" fillId="0" borderId="5" xfId="0" applyNumberFormat="1" applyFont="1" applyBorder="1" applyAlignment="1">
      <alignment horizontal="left"/>
    </xf>
    <xf numFmtId="2" fontId="8" fillId="0" borderId="5" xfId="0" applyNumberFormat="1" applyFont="1" applyBorder="1" applyAlignment="1">
      <alignment horizontal="center"/>
    </xf>
    <xf numFmtId="1" fontId="11" fillId="0" borderId="5" xfId="0" applyNumberFormat="1" applyFont="1" applyBorder="1" applyAlignment="1">
      <alignment horizontal="left" vertical="center"/>
    </xf>
    <xf numFmtId="0" fontId="11" fillId="0" borderId="5" xfId="0" applyFont="1" applyBorder="1" applyAlignment="1">
      <alignment horizontal="left" vertical="center"/>
    </xf>
    <xf numFmtId="0" fontId="7" fillId="0" borderId="5" xfId="0" applyFont="1" applyBorder="1" applyAlignment="1">
      <alignment horizontal="left" vertical="center"/>
    </xf>
    <xf numFmtId="0" fontId="2" fillId="0" borderId="0" xfId="0" applyFont="1" applyAlignment="1">
      <alignment horizontal="center"/>
    </xf>
    <xf numFmtId="0" fontId="8" fillId="0" borderId="5" xfId="0" applyFont="1" applyBorder="1" applyAlignment="1">
      <alignment vertical="center"/>
    </xf>
    <xf numFmtId="0" fontId="2" fillId="0" borderId="0" xfId="0" applyFont="1" applyAlignment="1">
      <alignment vertical="center"/>
    </xf>
    <xf numFmtId="0" fontId="8" fillId="0" borderId="5" xfId="0" applyFont="1" applyBorder="1" applyAlignment="1">
      <alignment vertical="center" wrapText="1"/>
    </xf>
    <xf numFmtId="0" fontId="12" fillId="0" borderId="0" xfId="0" applyFont="1" applyAlignment="1">
      <alignment vertical="center"/>
    </xf>
    <xf numFmtId="0" fontId="7" fillId="0" borderId="5" xfId="0" applyFont="1" applyBorder="1" applyAlignment="1">
      <alignment horizontal="center" vertical="center"/>
    </xf>
    <xf numFmtId="165" fontId="9" fillId="0" borderId="5" xfId="0" applyNumberFormat="1" applyFont="1" applyBorder="1" applyAlignment="1">
      <alignment horizontal="center" vertical="center"/>
    </xf>
    <xf numFmtId="0" fontId="8" fillId="0" borderId="5" xfId="0" applyFont="1" applyBorder="1" applyAlignment="1">
      <alignment horizontal="left" vertical="center" wrapText="1"/>
    </xf>
    <xf numFmtId="0" fontId="14" fillId="0" borderId="5" xfId="0" applyFont="1" applyBorder="1" applyAlignment="1">
      <alignment horizontal="center" vertical="center"/>
    </xf>
    <xf numFmtId="164" fontId="15" fillId="0" borderId="1" xfId="0" applyNumberFormat="1" applyFont="1" applyBorder="1" applyAlignment="1">
      <alignment horizontal="center"/>
    </xf>
    <xf numFmtId="164" fontId="16" fillId="0" borderId="1" xfId="0" applyNumberFormat="1" applyFont="1" applyBorder="1" applyAlignment="1">
      <alignment horizontal="center"/>
    </xf>
    <xf numFmtId="0" fontId="17" fillId="0" borderId="1" xfId="0" applyFont="1" applyBorder="1"/>
    <xf numFmtId="0" fontId="3" fillId="0" borderId="1" xfId="0" applyFont="1" applyBorder="1" applyAlignment="1">
      <alignment horizontal="center" vertical="center"/>
    </xf>
    <xf numFmtId="0" fontId="15" fillId="0" borderId="1" xfId="0" applyFont="1" applyBorder="1" applyAlignment="1">
      <alignment horizontal="center" vertical="center"/>
    </xf>
    <xf numFmtId="0" fontId="17" fillId="0" borderId="1" xfId="0" applyFont="1" applyBorder="1" applyAlignment="1">
      <alignment horizontal="center" vertical="center"/>
    </xf>
    <xf numFmtId="0" fontId="7" fillId="0" borderId="5" xfId="0" applyFont="1" applyBorder="1" applyAlignment="1">
      <alignment vertical="center"/>
    </xf>
    <xf numFmtId="164" fontId="15" fillId="0" borderId="1" xfId="0" applyNumberFormat="1" applyFont="1" applyBorder="1" applyAlignment="1">
      <alignment horizontal="center" vertical="center"/>
    </xf>
    <xf numFmtId="0" fontId="17" fillId="0" borderId="1" xfId="0" applyFont="1" applyBorder="1" applyAlignment="1">
      <alignment horizontal="center" vertical="center" wrapText="1"/>
    </xf>
    <xf numFmtId="166" fontId="0" fillId="0" borderId="0" xfId="0" applyNumberFormat="1" applyAlignment="1">
      <alignment horizontal="right"/>
    </xf>
    <xf numFmtId="0" fontId="21" fillId="4" borderId="6" xfId="0" applyFont="1" applyFill="1" applyBorder="1" applyAlignment="1">
      <alignment vertical="center"/>
    </xf>
    <xf numFmtId="0" fontId="0" fillId="5" borderId="6" xfId="0" applyFill="1" applyBorder="1"/>
    <xf numFmtId="0" fontId="21" fillId="4" borderId="7" xfId="0" applyFont="1" applyFill="1" applyBorder="1" applyAlignment="1">
      <alignment vertical="center"/>
    </xf>
    <xf numFmtId="0" fontId="0" fillId="5" borderId="7" xfId="0" applyFill="1" applyBorder="1"/>
    <xf numFmtId="0" fontId="22" fillId="6" borderId="6" xfId="0" applyFont="1" applyFill="1" applyBorder="1" applyAlignment="1">
      <alignment horizontal="center"/>
    </xf>
    <xf numFmtId="0" fontId="0" fillId="0" borderId="6" xfId="0" applyBorder="1"/>
    <xf numFmtId="0" fontId="0" fillId="0" borderId="6" xfId="0" applyBorder="1" applyAlignment="1">
      <alignment wrapText="1"/>
    </xf>
    <xf numFmtId="1" fontId="0" fillId="0" borderId="6" xfId="0" applyNumberFormat="1" applyBorder="1" applyAlignment="1">
      <alignment horizontal="center"/>
    </xf>
    <xf numFmtId="166" fontId="0" fillId="0" borderId="6" xfId="0" applyNumberFormat="1" applyBorder="1" applyAlignment="1">
      <alignment horizontal="right"/>
    </xf>
    <xf numFmtId="166" fontId="13" fillId="4" borderId="6" xfId="0" applyNumberFormat="1" applyFont="1" applyFill="1" applyBorder="1" applyAlignment="1">
      <alignment horizontal="right"/>
    </xf>
    <xf numFmtId="0" fontId="13" fillId="4" borderId="6" xfId="0" applyFont="1" applyFill="1" applyBorder="1" applyAlignment="1">
      <alignment horizontal="right"/>
    </xf>
    <xf numFmtId="167" fontId="0" fillId="0" borderId="6" xfId="0" applyNumberFormat="1" applyBorder="1" applyAlignment="1">
      <alignment horizontal="right"/>
    </xf>
    <xf numFmtId="0" fontId="23" fillId="6" borderId="6" xfId="0" applyFont="1" applyFill="1" applyBorder="1" applyAlignment="1">
      <alignment horizontal="right"/>
    </xf>
    <xf numFmtId="166" fontId="23" fillId="6" borderId="6" xfId="0" applyNumberFormat="1" applyFont="1" applyFill="1" applyBorder="1" applyAlignment="1">
      <alignment horizontal="right"/>
    </xf>
    <xf numFmtId="0" fontId="21" fillId="4" borderId="6" xfId="0" applyFont="1" applyFill="1" applyBorder="1"/>
    <xf numFmtId="0" fontId="0" fillId="0" borderId="6" xfId="0" applyBorder="1"/>
    <xf numFmtId="168" fontId="0" fillId="5" borderId="7" xfId="0" applyNumberFormat="1" applyFill="1" applyBorder="1"/>
    <xf numFmtId="0" fontId="0" fillId="5" borderId="7" xfId="0" applyFill="1" applyBorder="1"/>
    <xf numFmtId="0" fontId="18" fillId="3" borderId="6" xfId="0" applyFont="1" applyFill="1" applyBorder="1"/>
    <xf numFmtId="0" fontId="0" fillId="7" borderId="6" xfId="0" applyFill="1" applyBorder="1" applyAlignment="1">
      <alignment vertical="top" wrapText="1"/>
    </xf>
    <xf numFmtId="0" fontId="24" fillId="7" borderId="6" xfId="0" applyFont="1" applyFill="1" applyBorder="1" applyAlignment="1">
      <alignment vertical="top" wrapText="1"/>
    </xf>
    <xf numFmtId="0" fontId="0" fillId="5" borderId="6" xfId="0" applyFill="1" applyBorder="1"/>
    <xf numFmtId="0" fontId="0" fillId="5" borderId="6" xfId="0" applyFill="1" applyBorder="1" applyAlignment="1">
      <alignment wrapText="1"/>
    </xf>
    <xf numFmtId="0" fontId="19" fillId="3" borderId="0" xfId="0" applyFont="1" applyFill="1" applyAlignment="1">
      <alignment horizontal="center" vertical="center"/>
    </xf>
    <xf numFmtId="0" fontId="20" fillId="4" borderId="0" xfId="0" applyFont="1" applyFill="1" applyAlignment="1">
      <alignment horizontal="center" wrapText="1"/>
    </xf>
    <xf numFmtId="168" fontId="0" fillId="5" borderId="6" xfId="0" applyNumberFormat="1" applyFill="1" applyBorder="1"/>
  </cellXfs>
  <cellStyles count="4">
    <cellStyle name="Normal" xfId="0" builtinId="0"/>
    <cellStyle name="Normal 2" xfId="1" xr:uid="{6A84134B-D44A-4894-940E-31A50A91FD90}"/>
    <cellStyle name="Normal 2 2" xfId="2" xr:uid="{3584F7EB-299E-4980-B5F9-BD98A7C0DF6C}"/>
    <cellStyle name="Normal 3" xfId="3" xr:uid="{243415CB-87B7-4521-849D-2004AF1A10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BB070-142B-4389-AEBC-E300E58525DB}">
  <dimension ref="A1:E46"/>
  <sheetViews>
    <sheetView showGridLines="0" tabSelected="1" workbookViewId="0">
      <selection activeCell="A14" sqref="A14"/>
    </sheetView>
  </sheetViews>
  <sheetFormatPr defaultRowHeight="14.25" x14ac:dyDescent="0.45"/>
  <cols>
    <col min="1" max="1" width="14.9296875" customWidth="1"/>
    <col min="2" max="2" width="40" customWidth="1"/>
    <col min="3" max="3" width="13.59765625" customWidth="1"/>
    <col min="4" max="4" width="17.265625" customWidth="1"/>
    <col min="5" max="5" width="19.06640625" customWidth="1"/>
  </cols>
  <sheetData>
    <row r="1" spans="1:5" ht="32" customHeight="1" x14ac:dyDescent="0.45">
      <c r="A1" s="79" t="s">
        <v>416</v>
      </c>
      <c r="B1" s="79"/>
      <c r="C1" s="79"/>
      <c r="D1" s="79"/>
      <c r="E1" s="79"/>
    </row>
    <row r="2" spans="1:5" ht="30" customHeight="1" x14ac:dyDescent="0.45">
      <c r="A2" s="80" t="s">
        <v>417</v>
      </c>
      <c r="B2" s="80"/>
      <c r="C2" s="80"/>
      <c r="D2" s="80"/>
      <c r="E2" s="80"/>
    </row>
    <row r="4" spans="1:5" x14ac:dyDescent="0.45">
      <c r="A4" s="56" t="s">
        <v>418</v>
      </c>
      <c r="B4" s="57"/>
      <c r="C4" s="56" t="s">
        <v>424</v>
      </c>
      <c r="D4" s="81">
        <f ca="1">TODAY()</f>
        <v>46293</v>
      </c>
      <c r="E4" s="77"/>
    </row>
    <row r="5" spans="1:5" x14ac:dyDescent="0.45">
      <c r="A5" s="56" t="s">
        <v>419</v>
      </c>
      <c r="B5" s="57"/>
      <c r="C5" s="56" t="s">
        <v>425</v>
      </c>
      <c r="D5" s="77"/>
      <c r="E5" s="77"/>
    </row>
    <row r="6" spans="1:5" x14ac:dyDescent="0.45">
      <c r="A6" s="56" t="s">
        <v>420</v>
      </c>
      <c r="B6" s="57"/>
      <c r="C6" s="56" t="s">
        <v>426</v>
      </c>
      <c r="D6" s="77"/>
      <c r="E6" s="77"/>
    </row>
    <row r="7" spans="1:5" x14ac:dyDescent="0.45">
      <c r="A7" s="56" t="s">
        <v>421</v>
      </c>
      <c r="B7" s="57"/>
      <c r="C7" s="56" t="s">
        <v>427</v>
      </c>
      <c r="D7" s="77"/>
      <c r="E7" s="77"/>
    </row>
    <row r="8" spans="1:5" ht="24" customHeight="1" x14ac:dyDescent="0.45">
      <c r="A8" s="56" t="s">
        <v>422</v>
      </c>
      <c r="B8" s="78"/>
      <c r="C8" s="56" t="s">
        <v>428</v>
      </c>
      <c r="D8" s="78"/>
      <c r="E8" s="78"/>
    </row>
    <row r="9" spans="1:5" ht="24" customHeight="1" x14ac:dyDescent="0.45">
      <c r="A9" s="56"/>
      <c r="B9" s="78"/>
      <c r="C9" s="56"/>
      <c r="D9" s="78"/>
      <c r="E9" s="78"/>
    </row>
    <row r="10" spans="1:5" x14ac:dyDescent="0.45">
      <c r="A10" s="58" t="s">
        <v>423</v>
      </c>
      <c r="B10" s="59" t="s">
        <v>430</v>
      </c>
      <c r="C10" s="58" t="s">
        <v>429</v>
      </c>
      <c r="D10" s="72"/>
      <c r="E10" s="73"/>
    </row>
    <row r="11" spans="1:5" ht="22.05" customHeight="1" x14ac:dyDescent="0.45">
      <c r="A11" s="60" t="s">
        <v>2</v>
      </c>
      <c r="B11" s="60" t="s">
        <v>431</v>
      </c>
      <c r="C11" s="60" t="s">
        <v>432</v>
      </c>
      <c r="D11" s="60" t="s">
        <v>433</v>
      </c>
      <c r="E11" s="60" t="s">
        <v>434</v>
      </c>
    </row>
    <row r="12" spans="1:5" x14ac:dyDescent="0.45">
      <c r="A12" s="61"/>
      <c r="B12" s="62" t="str">
        <f>IF($A12="","",_xlfn.XLOOKUP($A12,CatalogueSKUs,'Corporate Gifting Catalogue'!$E$2:$E$125,"SKU not found"))</f>
        <v/>
      </c>
      <c r="C12" s="63"/>
      <c r="D12" s="64" t="str">
        <f>IF($A12="","",_xlfn.XLOOKUP($A12,CatalogueSKUs,'Corporate Gifting Catalogue'!$K$2:$K$125,""))</f>
        <v/>
      </c>
      <c r="E12" s="64" t="str">
        <f t="shared" ref="E12:E31" si="0">IF(OR($A12="",$C12=""),"",$C12*$D12)</f>
        <v/>
      </c>
    </row>
    <row r="13" spans="1:5" x14ac:dyDescent="0.45">
      <c r="A13" s="61"/>
      <c r="B13" s="62" t="str">
        <f>IF($A13="","",_xlfn.XLOOKUP($A13,CatalogueSKUs,'Corporate Gifting Catalogue'!$E$2:$E$125,"SKU not found"))</f>
        <v/>
      </c>
      <c r="C13" s="63"/>
      <c r="D13" s="64" t="str">
        <f>IF($A13="","",_xlfn.XLOOKUP($A13,CatalogueSKUs,'Corporate Gifting Catalogue'!$K$2:$K$125,""))</f>
        <v/>
      </c>
      <c r="E13" s="64" t="str">
        <f t="shared" si="0"/>
        <v/>
      </c>
    </row>
    <row r="14" spans="1:5" x14ac:dyDescent="0.45">
      <c r="A14" s="61"/>
      <c r="B14" s="62" t="str">
        <f>IF($A14="","",_xlfn.XLOOKUP($A14,CatalogueSKUs,'Corporate Gifting Catalogue'!$E$2:$E$125,"SKU not found"))</f>
        <v/>
      </c>
      <c r="C14" s="63"/>
      <c r="D14" s="64" t="str">
        <f>IF($A14="","",_xlfn.XLOOKUP($A14,CatalogueSKUs,'Corporate Gifting Catalogue'!$K$2:$K$125,""))</f>
        <v/>
      </c>
      <c r="E14" s="64" t="str">
        <f t="shared" si="0"/>
        <v/>
      </c>
    </row>
    <row r="15" spans="1:5" x14ac:dyDescent="0.45">
      <c r="A15" s="61"/>
      <c r="B15" s="62" t="str">
        <f>IF($A15="","",_xlfn.XLOOKUP($A15,CatalogueSKUs,'Corporate Gifting Catalogue'!$E$2:$E$125,"SKU not found"))</f>
        <v/>
      </c>
      <c r="C15" s="63"/>
      <c r="D15" s="64" t="str">
        <f>IF($A15="","",_xlfn.XLOOKUP($A15,CatalogueSKUs,'Corporate Gifting Catalogue'!$K$2:$K$125,""))</f>
        <v/>
      </c>
      <c r="E15" s="64" t="str">
        <f t="shared" si="0"/>
        <v/>
      </c>
    </row>
    <row r="16" spans="1:5" x14ac:dyDescent="0.45">
      <c r="A16" s="61"/>
      <c r="B16" s="62" t="str">
        <f>IF($A16="","",_xlfn.XLOOKUP($A16,CatalogueSKUs,'Corporate Gifting Catalogue'!$E$2:$E$125,"SKU not found"))</f>
        <v/>
      </c>
      <c r="C16" s="63"/>
      <c r="D16" s="64" t="str">
        <f>IF($A16="","",_xlfn.XLOOKUP($A16,CatalogueSKUs,'Corporate Gifting Catalogue'!$K$2:$K$125,""))</f>
        <v/>
      </c>
      <c r="E16" s="64" t="str">
        <f t="shared" si="0"/>
        <v/>
      </c>
    </row>
    <row r="17" spans="1:5" x14ac:dyDescent="0.45">
      <c r="A17" s="61"/>
      <c r="B17" s="62" t="str">
        <f>IF($A17="","",_xlfn.XLOOKUP($A17,CatalogueSKUs,'Corporate Gifting Catalogue'!$E$2:$E$125,"SKU not found"))</f>
        <v/>
      </c>
      <c r="C17" s="63"/>
      <c r="D17" s="64" t="str">
        <f>IF($A17="","",_xlfn.XLOOKUP($A17,CatalogueSKUs,'Corporate Gifting Catalogue'!$K$2:$K$125,""))</f>
        <v/>
      </c>
      <c r="E17" s="64" t="str">
        <f t="shared" si="0"/>
        <v/>
      </c>
    </row>
    <row r="18" spans="1:5" x14ac:dyDescent="0.45">
      <c r="A18" s="61"/>
      <c r="B18" s="62" t="str">
        <f>IF($A18="","",_xlfn.XLOOKUP($A18,CatalogueSKUs,'Corporate Gifting Catalogue'!$E$2:$E$125,"SKU not found"))</f>
        <v/>
      </c>
      <c r="C18" s="63"/>
      <c r="D18" s="64" t="str">
        <f>IF($A18="","",_xlfn.XLOOKUP($A18,CatalogueSKUs,'Corporate Gifting Catalogue'!$K$2:$K$125,""))</f>
        <v/>
      </c>
      <c r="E18" s="64" t="str">
        <f t="shared" si="0"/>
        <v/>
      </c>
    </row>
    <row r="19" spans="1:5" x14ac:dyDescent="0.45">
      <c r="A19" s="61"/>
      <c r="B19" s="62" t="str">
        <f>IF($A19="","",_xlfn.XLOOKUP($A19,CatalogueSKUs,'Corporate Gifting Catalogue'!$E$2:$E$125,"SKU not found"))</f>
        <v/>
      </c>
      <c r="C19" s="63"/>
      <c r="D19" s="64" t="str">
        <f>IF($A19="","",_xlfn.XLOOKUP($A19,CatalogueSKUs,'Corporate Gifting Catalogue'!$K$2:$K$125,""))</f>
        <v/>
      </c>
      <c r="E19" s="64" t="str">
        <f t="shared" si="0"/>
        <v/>
      </c>
    </row>
    <row r="20" spans="1:5" x14ac:dyDescent="0.45">
      <c r="A20" s="61"/>
      <c r="B20" s="62" t="str">
        <f>IF($A20="","",_xlfn.XLOOKUP($A20,CatalogueSKUs,'Corporate Gifting Catalogue'!$E$2:$E$125,"SKU not found"))</f>
        <v/>
      </c>
      <c r="C20" s="63"/>
      <c r="D20" s="64" t="str">
        <f>IF($A20="","",_xlfn.XLOOKUP($A20,CatalogueSKUs,'Corporate Gifting Catalogue'!$K$2:$K$125,""))</f>
        <v/>
      </c>
      <c r="E20" s="64" t="str">
        <f t="shared" si="0"/>
        <v/>
      </c>
    </row>
    <row r="21" spans="1:5" x14ac:dyDescent="0.45">
      <c r="A21" s="61"/>
      <c r="B21" s="62" t="str">
        <f>IF($A21="","",_xlfn.XLOOKUP($A21,CatalogueSKUs,'Corporate Gifting Catalogue'!$E$2:$E$125,"SKU not found"))</f>
        <v/>
      </c>
      <c r="C21" s="63"/>
      <c r="D21" s="64" t="str">
        <f>IF($A21="","",_xlfn.XLOOKUP($A21,CatalogueSKUs,'Corporate Gifting Catalogue'!$K$2:$K$125,""))</f>
        <v/>
      </c>
      <c r="E21" s="64" t="str">
        <f t="shared" si="0"/>
        <v/>
      </c>
    </row>
    <row r="22" spans="1:5" x14ac:dyDescent="0.45">
      <c r="A22" s="61"/>
      <c r="B22" s="62" t="str">
        <f>IF($A22="","",_xlfn.XLOOKUP($A22,CatalogueSKUs,'Corporate Gifting Catalogue'!$E$2:$E$125,"SKU not found"))</f>
        <v/>
      </c>
      <c r="C22" s="63"/>
      <c r="D22" s="64" t="str">
        <f>IF($A22="","",_xlfn.XLOOKUP($A22,CatalogueSKUs,'Corporate Gifting Catalogue'!$K$2:$K$125,""))</f>
        <v/>
      </c>
      <c r="E22" s="64" t="str">
        <f t="shared" si="0"/>
        <v/>
      </c>
    </row>
    <row r="23" spans="1:5" x14ac:dyDescent="0.45">
      <c r="A23" s="61"/>
      <c r="B23" s="62" t="str">
        <f>IF($A23="","",_xlfn.XLOOKUP($A23,CatalogueSKUs,'Corporate Gifting Catalogue'!$E$2:$E$125,"SKU not found"))</f>
        <v/>
      </c>
      <c r="C23" s="63"/>
      <c r="D23" s="64" t="str">
        <f>IF($A23="","",_xlfn.XLOOKUP($A23,CatalogueSKUs,'Corporate Gifting Catalogue'!$K$2:$K$125,""))</f>
        <v/>
      </c>
      <c r="E23" s="64" t="str">
        <f t="shared" si="0"/>
        <v/>
      </c>
    </row>
    <row r="24" spans="1:5" x14ac:dyDescent="0.45">
      <c r="A24" s="61"/>
      <c r="B24" s="62" t="str">
        <f>IF($A24="","",_xlfn.XLOOKUP($A24,CatalogueSKUs,'Corporate Gifting Catalogue'!$E$2:$E$125,"SKU not found"))</f>
        <v/>
      </c>
      <c r="C24" s="63"/>
      <c r="D24" s="64" t="str">
        <f>IF($A24="","",_xlfn.XLOOKUP($A24,CatalogueSKUs,'Corporate Gifting Catalogue'!$K$2:$K$125,""))</f>
        <v/>
      </c>
      <c r="E24" s="64" t="str">
        <f t="shared" si="0"/>
        <v/>
      </c>
    </row>
    <row r="25" spans="1:5" x14ac:dyDescent="0.45">
      <c r="A25" s="61"/>
      <c r="B25" s="62" t="str">
        <f>IF($A25="","",_xlfn.XLOOKUP($A25,CatalogueSKUs,'Corporate Gifting Catalogue'!$E$2:$E$125,"SKU not found"))</f>
        <v/>
      </c>
      <c r="C25" s="63"/>
      <c r="D25" s="64" t="str">
        <f>IF($A25="","",_xlfn.XLOOKUP($A25,CatalogueSKUs,'Corporate Gifting Catalogue'!$K$2:$K$125,""))</f>
        <v/>
      </c>
      <c r="E25" s="64" t="str">
        <f t="shared" si="0"/>
        <v/>
      </c>
    </row>
    <row r="26" spans="1:5" x14ac:dyDescent="0.45">
      <c r="A26" s="61"/>
      <c r="B26" s="62" t="str">
        <f>IF($A26="","",_xlfn.XLOOKUP($A26,CatalogueSKUs,'Corporate Gifting Catalogue'!$E$2:$E$125,"SKU not found"))</f>
        <v/>
      </c>
      <c r="C26" s="63"/>
      <c r="D26" s="64" t="str">
        <f>IF($A26="","",_xlfn.XLOOKUP($A26,CatalogueSKUs,'Corporate Gifting Catalogue'!$K$2:$K$125,""))</f>
        <v/>
      </c>
      <c r="E26" s="64" t="str">
        <f t="shared" si="0"/>
        <v/>
      </c>
    </row>
    <row r="27" spans="1:5" x14ac:dyDescent="0.45">
      <c r="A27" s="61"/>
      <c r="B27" s="62" t="str">
        <f>IF($A27="","",_xlfn.XLOOKUP($A27,CatalogueSKUs,'Corporate Gifting Catalogue'!$E$2:$E$125,"SKU not found"))</f>
        <v/>
      </c>
      <c r="C27" s="63"/>
      <c r="D27" s="64" t="str">
        <f>IF($A27="","",_xlfn.XLOOKUP($A27,CatalogueSKUs,'Corporate Gifting Catalogue'!$K$2:$K$125,""))</f>
        <v/>
      </c>
      <c r="E27" s="64" t="str">
        <f t="shared" si="0"/>
        <v/>
      </c>
    </row>
    <row r="28" spans="1:5" x14ac:dyDescent="0.45">
      <c r="A28" s="61"/>
      <c r="B28" s="62" t="str">
        <f>IF($A28="","",_xlfn.XLOOKUP($A28,CatalogueSKUs,'Corporate Gifting Catalogue'!$E$2:$E$125,"SKU not found"))</f>
        <v/>
      </c>
      <c r="C28" s="63"/>
      <c r="D28" s="64" t="str">
        <f>IF($A28="","",_xlfn.XLOOKUP($A28,CatalogueSKUs,'Corporate Gifting Catalogue'!$K$2:$K$125,""))</f>
        <v/>
      </c>
      <c r="E28" s="64" t="str">
        <f t="shared" si="0"/>
        <v/>
      </c>
    </row>
    <row r="29" spans="1:5" x14ac:dyDescent="0.45">
      <c r="A29" s="61"/>
      <c r="B29" s="62" t="str">
        <f>IF($A29="","",_xlfn.XLOOKUP($A29,CatalogueSKUs,'Corporate Gifting Catalogue'!$E$2:$E$125,"SKU not found"))</f>
        <v/>
      </c>
      <c r="C29" s="63"/>
      <c r="D29" s="64" t="str">
        <f>IF($A29="","",_xlfn.XLOOKUP($A29,CatalogueSKUs,'Corporate Gifting Catalogue'!$K$2:$K$125,""))</f>
        <v/>
      </c>
      <c r="E29" s="64" t="str">
        <f t="shared" si="0"/>
        <v/>
      </c>
    </row>
    <row r="30" spans="1:5" x14ac:dyDescent="0.45">
      <c r="A30" s="61"/>
      <c r="B30" s="62" t="str">
        <f>IF($A30="","",_xlfn.XLOOKUP($A30,CatalogueSKUs,'Corporate Gifting Catalogue'!$E$2:$E$125,"SKU not found"))</f>
        <v/>
      </c>
      <c r="C30" s="63"/>
      <c r="D30" s="64" t="str">
        <f>IF($A30="","",_xlfn.XLOOKUP($A30,CatalogueSKUs,'Corporate Gifting Catalogue'!$K$2:$K$125,""))</f>
        <v/>
      </c>
      <c r="E30" s="64" t="str">
        <f t="shared" si="0"/>
        <v/>
      </c>
    </row>
    <row r="31" spans="1:5" x14ac:dyDescent="0.45">
      <c r="A31" s="61"/>
      <c r="B31" s="62" t="str">
        <f>IF($A31="","",_xlfn.XLOOKUP($A31,CatalogueSKUs,'Corporate Gifting Catalogue'!$E$2:$E$125,"SKU not found"))</f>
        <v/>
      </c>
      <c r="C31" s="63"/>
      <c r="D31" s="64" t="str">
        <f>IF($A31="","",_xlfn.XLOOKUP($A31,CatalogueSKUs,'Corporate Gifting Catalogue'!$K$2:$K$125,""))</f>
        <v/>
      </c>
      <c r="E31" s="64" t="str">
        <f t="shared" si="0"/>
        <v/>
      </c>
    </row>
    <row r="32" spans="1:5" x14ac:dyDescent="0.45">
      <c r="D32" s="55"/>
      <c r="E32" s="55"/>
    </row>
    <row r="33" spans="1:5" x14ac:dyDescent="0.45">
      <c r="A33" s="74" t="s">
        <v>435</v>
      </c>
      <c r="B33" s="74"/>
      <c r="C33" s="74"/>
      <c r="D33" s="65" t="s">
        <v>436</v>
      </c>
      <c r="E33" s="64">
        <f>SUM(E12:E31)</f>
        <v>0</v>
      </c>
    </row>
    <row r="34" spans="1:5" ht="20" customHeight="1" x14ac:dyDescent="0.45">
      <c r="A34" s="75"/>
      <c r="B34" s="75"/>
      <c r="C34" s="75"/>
      <c r="D34" s="65" t="s">
        <v>437</v>
      </c>
      <c r="E34" s="64">
        <v>0</v>
      </c>
    </row>
    <row r="35" spans="1:5" ht="20" customHeight="1" x14ac:dyDescent="0.45">
      <c r="A35" s="75"/>
      <c r="B35" s="75"/>
      <c r="C35" s="75"/>
      <c r="D35" s="66" t="s">
        <v>438</v>
      </c>
      <c r="E35" s="67">
        <v>0</v>
      </c>
    </row>
    <row r="36" spans="1:5" ht="20" customHeight="1" x14ac:dyDescent="0.45">
      <c r="A36" s="75"/>
      <c r="B36" s="75"/>
      <c r="C36" s="75"/>
      <c r="D36" s="66" t="s">
        <v>439</v>
      </c>
      <c r="E36" s="64">
        <f>MAX(0,(E33-E34)*E35)</f>
        <v>0</v>
      </c>
    </row>
    <row r="37" spans="1:5" ht="20" customHeight="1" x14ac:dyDescent="0.45">
      <c r="A37" s="75"/>
      <c r="B37" s="75"/>
      <c r="C37" s="75"/>
      <c r="D37" s="66" t="s">
        <v>440</v>
      </c>
      <c r="E37" s="64">
        <v>0</v>
      </c>
    </row>
    <row r="38" spans="1:5" ht="20" customHeight="1" x14ac:dyDescent="0.5">
      <c r="A38" s="75"/>
      <c r="B38" s="75"/>
      <c r="C38" s="75"/>
      <c r="D38" s="68" t="s">
        <v>441</v>
      </c>
      <c r="E38" s="69">
        <f>MAX(0,E33-E34+E36+E37)</f>
        <v>0</v>
      </c>
    </row>
    <row r="40" spans="1:5" x14ac:dyDescent="0.45">
      <c r="A40" s="74" t="s">
        <v>442</v>
      </c>
      <c r="B40" s="74"/>
      <c r="C40" s="74"/>
      <c r="D40" s="74"/>
      <c r="E40" s="74"/>
    </row>
    <row r="41" spans="1:5" ht="24" customHeight="1" x14ac:dyDescent="0.45">
      <c r="A41" s="76" t="s">
        <v>446</v>
      </c>
      <c r="B41" s="76"/>
      <c r="C41" s="76"/>
      <c r="D41" s="76"/>
      <c r="E41" s="76"/>
    </row>
    <row r="42" spans="1:5" ht="24" customHeight="1" x14ac:dyDescent="0.45">
      <c r="A42" s="76"/>
      <c r="B42" s="76"/>
      <c r="C42" s="76"/>
      <c r="D42" s="76"/>
      <c r="E42" s="76"/>
    </row>
    <row r="43" spans="1:5" ht="24" customHeight="1" x14ac:dyDescent="0.45">
      <c r="A43" s="76"/>
      <c r="B43" s="76"/>
      <c r="C43" s="76"/>
      <c r="D43" s="76"/>
      <c r="E43" s="76"/>
    </row>
    <row r="45" spans="1:5" x14ac:dyDescent="0.45">
      <c r="A45" s="70" t="s">
        <v>443</v>
      </c>
      <c r="B45" s="70"/>
      <c r="C45" s="70" t="s">
        <v>444</v>
      </c>
      <c r="D45" s="70"/>
      <c r="E45" s="70" t="s">
        <v>445</v>
      </c>
    </row>
    <row r="46" spans="1:5" x14ac:dyDescent="0.45">
      <c r="A46" s="71"/>
      <c r="B46" s="71"/>
      <c r="C46" s="71"/>
      <c r="D46" s="71"/>
      <c r="E46" s="61"/>
    </row>
  </sheetData>
  <mergeCells count="15">
    <mergeCell ref="D6:E6"/>
    <mergeCell ref="D7:E7"/>
    <mergeCell ref="B8:B9"/>
    <mergeCell ref="D8:E9"/>
    <mergeCell ref="A1:E1"/>
    <mergeCell ref="A2:E2"/>
    <mergeCell ref="D4:E4"/>
    <mergeCell ref="D5:E5"/>
    <mergeCell ref="A46:B46"/>
    <mergeCell ref="C46:D46"/>
    <mergeCell ref="D10:E10"/>
    <mergeCell ref="A33:C33"/>
    <mergeCell ref="A34:C38"/>
    <mergeCell ref="A40:E40"/>
    <mergeCell ref="A41:E43"/>
  </mergeCells>
  <dataValidations count="4">
    <dataValidation type="list" allowBlank="1" showInputMessage="1" showErrorMessage="1" errorTitle="Invalid SKU" error="Please select a valid catalogue SKU." promptTitle="Select a catalogue SKU" prompt="Choose an SKU from the Corporate Gifting Catalogue." sqref="A12:A31" xr:uid="{6A1556EA-B208-4469-9135-8B539BC01CD4}">
      <formula1>CatalogueSKUs</formula1>
    </dataValidation>
    <dataValidation type="whole" operator="greaterThanOrEqual" allowBlank="1" showInputMessage="1" showErrorMessage="1" errorTitle="Invalid quantity" error="Quantity must be a whole number of 1 or more." sqref="C12:C31" xr:uid="{A159CE12-72DA-4E4A-BCB5-83B78D6A1F4B}">
      <formula1>1</formula1>
    </dataValidation>
    <dataValidation type="list" allowBlank="1" showInputMessage="1" showErrorMessage="1" sqref="B10" xr:uid="{90A96DDC-D42F-4AE8-8091-A4EE941CF5FB}">
      <formula1>"Draft,Submitted,Confirmed,Fulfilled,Cancelled"</formula1>
    </dataValidation>
    <dataValidation type="decimal" allowBlank="1" showInputMessage="1" showErrorMessage="1" sqref="E35" xr:uid="{9341E022-5CE8-4BF7-9319-D985050CC485}">
      <formula1>0</formula1>
      <formula2>1</formula2>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5"/>
  <sheetViews>
    <sheetView zoomScale="55" zoomScaleNormal="50" workbookViewId="0">
      <pane xSplit="4" ySplit="1" topLeftCell="E119" activePane="bottomRight" state="frozen"/>
      <selection pane="topRight" activeCell="D1" sqref="D1"/>
      <selection pane="bottomLeft" activeCell="A2" sqref="A2"/>
      <selection pane="bottomRight" activeCell="D123" sqref="D123"/>
    </sheetView>
  </sheetViews>
  <sheetFormatPr defaultColWidth="8.796875" defaultRowHeight="15" customHeight="1" x14ac:dyDescent="0.45"/>
  <cols>
    <col min="1" max="1" width="24.53125" style="7" bestFit="1" customWidth="1"/>
    <col min="2" max="2" width="24.53125" style="7" customWidth="1"/>
    <col min="3" max="3" width="13.19921875" style="7" bestFit="1" customWidth="1"/>
    <col min="4" max="4" width="21" style="7" bestFit="1" customWidth="1"/>
    <col min="5" max="5" width="60.53125" style="7" bestFit="1" customWidth="1"/>
    <col min="6" max="6" width="20.46484375" style="7" bestFit="1" customWidth="1"/>
    <col min="7" max="7" width="12.46484375" style="37" bestFit="1" customWidth="1"/>
    <col min="8" max="8" width="22.46484375" style="7" hidden="1" customWidth="1"/>
    <col min="9" max="9" width="14.796875" style="15" bestFit="1" customWidth="1"/>
    <col min="10" max="10" width="20.46484375" style="7" hidden="1" customWidth="1"/>
    <col min="11" max="11" width="20.46484375" style="7" customWidth="1"/>
    <col min="12" max="12" width="19.19921875" style="7" bestFit="1" customWidth="1"/>
    <col min="13" max="13" width="21" style="4" hidden="1" customWidth="1"/>
    <col min="14" max="14" width="19.53125" style="7" customWidth="1"/>
    <col min="15" max="15" width="25" style="7" customWidth="1"/>
    <col min="16" max="16384" width="8.796875" style="7"/>
  </cols>
  <sheetData>
    <row r="1" spans="1:15" s="4" customFormat="1" ht="28.5" x14ac:dyDescent="0.45">
      <c r="A1" s="2" t="s">
        <v>0</v>
      </c>
      <c r="B1" s="2" t="s">
        <v>1</v>
      </c>
      <c r="C1" s="2" t="s">
        <v>2</v>
      </c>
      <c r="D1" s="2" t="s">
        <v>3</v>
      </c>
      <c r="E1" s="2" t="s">
        <v>4</v>
      </c>
      <c r="F1" s="2" t="s">
        <v>5</v>
      </c>
      <c r="G1" s="2" t="s">
        <v>6</v>
      </c>
      <c r="H1" s="1" t="s">
        <v>7</v>
      </c>
      <c r="I1" s="3" t="s">
        <v>8</v>
      </c>
      <c r="J1" s="2" t="s">
        <v>9</v>
      </c>
      <c r="K1" s="2" t="s">
        <v>10</v>
      </c>
      <c r="L1" s="2" t="s">
        <v>11</v>
      </c>
      <c r="M1" s="1" t="s">
        <v>12</v>
      </c>
      <c r="N1" s="2" t="s">
        <v>13</v>
      </c>
      <c r="O1" s="2" t="s">
        <v>14</v>
      </c>
    </row>
    <row r="2" spans="1:15" ht="210" customHeight="1" x14ac:dyDescent="0.45">
      <c r="A2" s="10" t="s">
        <v>15</v>
      </c>
      <c r="B2" s="49" t="s">
        <v>16</v>
      </c>
      <c r="C2" s="10" t="s">
        <v>17</v>
      </c>
      <c r="D2" s="10" t="s">
        <v>18</v>
      </c>
      <c r="E2" s="10" t="s">
        <v>19</v>
      </c>
      <c r="F2" s="5" t="s">
        <v>20</v>
      </c>
      <c r="G2" s="16" t="s">
        <v>21</v>
      </c>
      <c r="H2" s="6">
        <v>20</v>
      </c>
      <c r="I2" s="11">
        <v>3440</v>
      </c>
      <c r="J2" s="12">
        <v>1794.78</v>
      </c>
      <c r="K2" s="12">
        <f t="shared" ref="K2:K33" si="0">CEILING(J2,10)</f>
        <v>1800</v>
      </c>
      <c r="L2" s="13">
        <f>I2-K2</f>
        <v>1640</v>
      </c>
      <c r="M2" s="47">
        <f>J2-L2</f>
        <v>154.77999999999997</v>
      </c>
      <c r="N2" s="5" t="s">
        <v>22</v>
      </c>
      <c r="O2" s="5"/>
    </row>
    <row r="3" spans="1:15" ht="210" customHeight="1" x14ac:dyDescent="0.45">
      <c r="A3" s="10" t="s">
        <v>15</v>
      </c>
      <c r="B3" s="50" t="s">
        <v>16</v>
      </c>
      <c r="C3" s="10" t="s">
        <v>23</v>
      </c>
      <c r="D3" s="10" t="s">
        <v>24</v>
      </c>
      <c r="E3" s="10" t="s">
        <v>25</v>
      </c>
      <c r="F3" s="5" t="s">
        <v>26</v>
      </c>
      <c r="G3" s="16" t="s">
        <v>21</v>
      </c>
      <c r="H3" s="6">
        <v>20</v>
      </c>
      <c r="I3" s="11">
        <v>2570</v>
      </c>
      <c r="J3" s="12">
        <v>1340.8695652173915</v>
      </c>
      <c r="K3" s="12">
        <f t="shared" si="0"/>
        <v>1350</v>
      </c>
      <c r="L3" s="13">
        <f t="shared" ref="L3:L71" si="1">I3-J3</f>
        <v>1229.1304347826085</v>
      </c>
      <c r="M3" s="6">
        <v>7</v>
      </c>
      <c r="N3" s="5" t="s">
        <v>22</v>
      </c>
      <c r="O3" s="5"/>
    </row>
    <row r="4" spans="1:15" ht="210" customHeight="1" x14ac:dyDescent="0.45">
      <c r="A4" s="10" t="s">
        <v>15</v>
      </c>
      <c r="B4" s="50" t="s">
        <v>16</v>
      </c>
      <c r="C4" s="10" t="s">
        <v>27</v>
      </c>
      <c r="D4" s="10" t="s">
        <v>28</v>
      </c>
      <c r="E4" s="10" t="s">
        <v>29</v>
      </c>
      <c r="F4" s="5" t="s">
        <v>26</v>
      </c>
      <c r="G4" s="16" t="s">
        <v>21</v>
      </c>
      <c r="H4" s="6">
        <v>20</v>
      </c>
      <c r="I4" s="11">
        <v>2150</v>
      </c>
      <c r="J4" s="12">
        <v>1121.7391304347827</v>
      </c>
      <c r="K4" s="12">
        <f t="shared" si="0"/>
        <v>1130</v>
      </c>
      <c r="L4" s="13">
        <f t="shared" si="1"/>
        <v>1028.2608695652173</v>
      </c>
      <c r="M4" s="6">
        <v>7</v>
      </c>
      <c r="N4" s="5" t="s">
        <v>22</v>
      </c>
      <c r="O4" s="5"/>
    </row>
    <row r="5" spans="1:15" ht="210" customHeight="1" x14ac:dyDescent="0.45">
      <c r="A5" s="10" t="s">
        <v>15</v>
      </c>
      <c r="B5" s="50" t="s">
        <v>16</v>
      </c>
      <c r="C5" s="10" t="s">
        <v>30</v>
      </c>
      <c r="D5" s="10" t="s">
        <v>31</v>
      </c>
      <c r="E5" s="10" t="s">
        <v>32</v>
      </c>
      <c r="F5" s="5" t="s">
        <v>20</v>
      </c>
      <c r="G5" s="16" t="s">
        <v>21</v>
      </c>
      <c r="H5" s="6">
        <v>20</v>
      </c>
      <c r="I5" s="11">
        <v>2930</v>
      </c>
      <c r="J5" s="12">
        <v>1528.6956521739132</v>
      </c>
      <c r="K5" s="12">
        <f t="shared" si="0"/>
        <v>1530</v>
      </c>
      <c r="L5" s="13">
        <f t="shared" si="1"/>
        <v>1401.3043478260868</v>
      </c>
      <c r="M5" s="6">
        <v>7</v>
      </c>
      <c r="N5" s="5" t="s">
        <v>22</v>
      </c>
      <c r="O5" s="5"/>
    </row>
    <row r="6" spans="1:15" ht="210" customHeight="1" x14ac:dyDescent="0.45">
      <c r="A6" s="10" t="s">
        <v>15</v>
      </c>
      <c r="B6" s="50" t="s">
        <v>16</v>
      </c>
      <c r="C6" s="10" t="s">
        <v>33</v>
      </c>
      <c r="D6" s="10" t="s">
        <v>34</v>
      </c>
      <c r="E6" s="10" t="s">
        <v>35</v>
      </c>
      <c r="F6" s="5" t="s">
        <v>36</v>
      </c>
      <c r="G6" s="16" t="s">
        <v>21</v>
      </c>
      <c r="H6" s="6">
        <v>20</v>
      </c>
      <c r="I6" s="11">
        <v>1770</v>
      </c>
      <c r="J6" s="12">
        <v>923.48</v>
      </c>
      <c r="K6" s="12">
        <f t="shared" si="0"/>
        <v>930</v>
      </c>
      <c r="L6" s="13">
        <f t="shared" si="1"/>
        <v>846.52</v>
      </c>
      <c r="M6" s="6">
        <v>7</v>
      </c>
      <c r="N6" s="5" t="s">
        <v>22</v>
      </c>
      <c r="O6" s="5"/>
    </row>
    <row r="7" spans="1:15" ht="210" customHeight="1" x14ac:dyDescent="0.45">
      <c r="A7" s="10" t="s">
        <v>15</v>
      </c>
      <c r="B7" s="50" t="s">
        <v>16</v>
      </c>
      <c r="C7" s="10" t="s">
        <v>37</v>
      </c>
      <c r="D7" s="10" t="s">
        <v>38</v>
      </c>
      <c r="E7" s="10" t="s">
        <v>39</v>
      </c>
      <c r="F7" s="5" t="s">
        <v>26</v>
      </c>
      <c r="G7" s="16" t="s">
        <v>21</v>
      </c>
      <c r="H7" s="6">
        <v>20</v>
      </c>
      <c r="I7" s="11">
        <v>2590</v>
      </c>
      <c r="J7" s="12">
        <v>1351.3</v>
      </c>
      <c r="K7" s="12">
        <f t="shared" si="0"/>
        <v>1360</v>
      </c>
      <c r="L7" s="13">
        <f t="shared" si="1"/>
        <v>1238.7</v>
      </c>
      <c r="M7" s="6">
        <v>7</v>
      </c>
      <c r="N7" s="5" t="s">
        <v>22</v>
      </c>
      <c r="O7" s="5"/>
    </row>
    <row r="8" spans="1:15" ht="210" customHeight="1" x14ac:dyDescent="0.45">
      <c r="A8" s="10" t="s">
        <v>15</v>
      </c>
      <c r="B8" s="50" t="s">
        <v>16</v>
      </c>
      <c r="C8" s="10" t="s">
        <v>40</v>
      </c>
      <c r="D8" s="10" t="s">
        <v>41</v>
      </c>
      <c r="E8" s="10" t="s">
        <v>42</v>
      </c>
      <c r="F8" s="5" t="s">
        <v>43</v>
      </c>
      <c r="G8" s="16" t="s">
        <v>21</v>
      </c>
      <c r="H8" s="6">
        <v>20</v>
      </c>
      <c r="I8" s="11">
        <v>3280</v>
      </c>
      <c r="J8" s="12">
        <v>1711.304347826087</v>
      </c>
      <c r="K8" s="12">
        <f t="shared" si="0"/>
        <v>1720</v>
      </c>
      <c r="L8" s="13">
        <f t="shared" si="1"/>
        <v>1568.695652173913</v>
      </c>
      <c r="M8" s="6">
        <v>7</v>
      </c>
      <c r="N8" s="5" t="s">
        <v>22</v>
      </c>
      <c r="O8" s="5"/>
    </row>
    <row r="9" spans="1:15" ht="210" customHeight="1" x14ac:dyDescent="0.45">
      <c r="A9" s="10" t="s">
        <v>15</v>
      </c>
      <c r="B9" s="50" t="s">
        <v>44</v>
      </c>
      <c r="C9" s="10" t="s">
        <v>45</v>
      </c>
      <c r="D9" s="10" t="s">
        <v>46</v>
      </c>
      <c r="E9" s="10" t="s">
        <v>47</v>
      </c>
      <c r="F9" s="5" t="s">
        <v>26</v>
      </c>
      <c r="G9" s="16" t="s">
        <v>21</v>
      </c>
      <c r="H9" s="6">
        <v>20</v>
      </c>
      <c r="I9" s="11">
        <v>1890</v>
      </c>
      <c r="J9" s="12">
        <v>986.09</v>
      </c>
      <c r="K9" s="12">
        <f t="shared" si="0"/>
        <v>990</v>
      </c>
      <c r="L9" s="13">
        <f t="shared" si="1"/>
        <v>903.91</v>
      </c>
      <c r="M9" s="6">
        <v>7</v>
      </c>
      <c r="N9" s="5" t="s">
        <v>22</v>
      </c>
      <c r="O9" s="5"/>
    </row>
    <row r="10" spans="1:15" ht="210" customHeight="1" x14ac:dyDescent="0.45">
      <c r="A10" s="10" t="s">
        <v>15</v>
      </c>
      <c r="B10" s="50" t="s">
        <v>44</v>
      </c>
      <c r="C10" s="10" t="s">
        <v>48</v>
      </c>
      <c r="D10" s="10" t="s">
        <v>49</v>
      </c>
      <c r="E10" s="10" t="s">
        <v>50</v>
      </c>
      <c r="F10" s="5" t="s">
        <v>20</v>
      </c>
      <c r="G10" s="16" t="s">
        <v>21</v>
      </c>
      <c r="H10" s="6">
        <v>20</v>
      </c>
      <c r="I10" s="11">
        <v>2610</v>
      </c>
      <c r="J10" s="12">
        <v>1361.74</v>
      </c>
      <c r="K10" s="12">
        <f t="shared" si="0"/>
        <v>1370</v>
      </c>
      <c r="L10" s="13">
        <f t="shared" si="1"/>
        <v>1248.26</v>
      </c>
      <c r="M10" s="6">
        <v>7</v>
      </c>
      <c r="N10" s="5" t="s">
        <v>22</v>
      </c>
      <c r="O10" s="5"/>
    </row>
    <row r="11" spans="1:15" ht="210" customHeight="1" x14ac:dyDescent="0.45">
      <c r="A11" s="10" t="s">
        <v>15</v>
      </c>
      <c r="B11" s="50" t="s">
        <v>44</v>
      </c>
      <c r="C11" s="10" t="s">
        <v>51</v>
      </c>
      <c r="D11" s="10" t="s">
        <v>52</v>
      </c>
      <c r="E11" s="10" t="s">
        <v>53</v>
      </c>
      <c r="F11" s="5" t="s">
        <v>20</v>
      </c>
      <c r="G11" s="16" t="s">
        <v>21</v>
      </c>
      <c r="H11" s="6">
        <v>20</v>
      </c>
      <c r="I11" s="11">
        <v>2860</v>
      </c>
      <c r="J11" s="12">
        <v>1492.1739130434783</v>
      </c>
      <c r="K11" s="12">
        <f t="shared" si="0"/>
        <v>1500</v>
      </c>
      <c r="L11" s="13">
        <f t="shared" si="1"/>
        <v>1367.8260869565217</v>
      </c>
      <c r="M11" s="6">
        <v>7</v>
      </c>
      <c r="N11" s="5" t="s">
        <v>22</v>
      </c>
      <c r="O11" s="5"/>
    </row>
    <row r="12" spans="1:15" ht="210" customHeight="1" x14ac:dyDescent="0.45">
      <c r="A12" s="10" t="s">
        <v>54</v>
      </c>
      <c r="B12" s="50" t="s">
        <v>16</v>
      </c>
      <c r="C12" s="10" t="s">
        <v>55</v>
      </c>
      <c r="D12" s="10" t="s">
        <v>56</v>
      </c>
      <c r="E12" s="10" t="s">
        <v>57</v>
      </c>
      <c r="F12" s="8" t="s">
        <v>26</v>
      </c>
      <c r="G12" s="16" t="s">
        <v>21</v>
      </c>
      <c r="H12" s="6">
        <v>20</v>
      </c>
      <c r="I12" s="11">
        <v>2030</v>
      </c>
      <c r="J12" s="12">
        <v>1059.1300000000001</v>
      </c>
      <c r="K12" s="12">
        <f t="shared" si="0"/>
        <v>1060</v>
      </c>
      <c r="L12" s="13">
        <f t="shared" si="1"/>
        <v>970.86999999999989</v>
      </c>
      <c r="M12" s="6">
        <v>7</v>
      </c>
      <c r="N12" s="5" t="s">
        <v>22</v>
      </c>
      <c r="O12" s="5"/>
    </row>
    <row r="13" spans="1:15" ht="210" customHeight="1" x14ac:dyDescent="0.45">
      <c r="A13" s="10" t="s">
        <v>54</v>
      </c>
      <c r="B13" s="50" t="s">
        <v>16</v>
      </c>
      <c r="C13" s="10" t="s">
        <v>58</v>
      </c>
      <c r="D13" s="10" t="s">
        <v>59</v>
      </c>
      <c r="E13" s="10" t="s">
        <v>60</v>
      </c>
      <c r="F13" s="8" t="s">
        <v>20</v>
      </c>
      <c r="G13" s="16" t="s">
        <v>21</v>
      </c>
      <c r="H13" s="6">
        <v>20</v>
      </c>
      <c r="I13" s="11">
        <v>2720</v>
      </c>
      <c r="J13" s="12">
        <v>1419.13</v>
      </c>
      <c r="K13" s="12">
        <f t="shared" si="0"/>
        <v>1420</v>
      </c>
      <c r="L13" s="13">
        <f t="shared" si="1"/>
        <v>1300.8699999999999</v>
      </c>
      <c r="M13" s="6">
        <v>7</v>
      </c>
      <c r="N13" s="5" t="s">
        <v>22</v>
      </c>
      <c r="O13" s="5"/>
    </row>
    <row r="14" spans="1:15" ht="210" customHeight="1" x14ac:dyDescent="0.45">
      <c r="A14" s="10" t="s">
        <v>54</v>
      </c>
      <c r="B14" s="50" t="s">
        <v>16</v>
      </c>
      <c r="C14" s="10" t="s">
        <v>61</v>
      </c>
      <c r="D14" s="10" t="s">
        <v>62</v>
      </c>
      <c r="E14" s="10" t="s">
        <v>63</v>
      </c>
      <c r="F14" s="8" t="s">
        <v>26</v>
      </c>
      <c r="G14" s="16" t="s">
        <v>21</v>
      </c>
      <c r="H14" s="6">
        <v>10</v>
      </c>
      <c r="I14" s="11">
        <v>2160</v>
      </c>
      <c r="J14" s="12">
        <v>1126.96</v>
      </c>
      <c r="K14" s="12">
        <f t="shared" si="0"/>
        <v>1130</v>
      </c>
      <c r="L14" s="13">
        <f t="shared" si="1"/>
        <v>1033.04</v>
      </c>
      <c r="M14" s="6">
        <v>7</v>
      </c>
      <c r="N14" s="5" t="s">
        <v>22</v>
      </c>
      <c r="O14" s="5"/>
    </row>
    <row r="15" spans="1:15" ht="210" customHeight="1" x14ac:dyDescent="0.45">
      <c r="A15" s="10" t="s">
        <v>54</v>
      </c>
      <c r="B15" s="50" t="s">
        <v>16</v>
      </c>
      <c r="C15" s="10" t="s">
        <v>64</v>
      </c>
      <c r="D15" s="10" t="s">
        <v>65</v>
      </c>
      <c r="E15" s="10" t="s">
        <v>66</v>
      </c>
      <c r="F15" s="8" t="s">
        <v>20</v>
      </c>
      <c r="G15" s="16" t="s">
        <v>21</v>
      </c>
      <c r="H15" s="6">
        <v>10</v>
      </c>
      <c r="I15" s="11">
        <v>2720</v>
      </c>
      <c r="J15" s="12">
        <v>1419.13</v>
      </c>
      <c r="K15" s="12">
        <f t="shared" si="0"/>
        <v>1420</v>
      </c>
      <c r="L15" s="13">
        <f t="shared" si="1"/>
        <v>1300.8699999999999</v>
      </c>
      <c r="M15" s="6">
        <v>7</v>
      </c>
      <c r="N15" s="5" t="s">
        <v>22</v>
      </c>
      <c r="O15" s="5"/>
    </row>
    <row r="16" spans="1:15" ht="210" customHeight="1" x14ac:dyDescent="0.45">
      <c r="A16" s="10" t="s">
        <v>54</v>
      </c>
      <c r="B16" s="50" t="s">
        <v>44</v>
      </c>
      <c r="C16" s="10" t="s">
        <v>67</v>
      </c>
      <c r="D16" s="10" t="s">
        <v>68</v>
      </c>
      <c r="E16" s="10" t="s">
        <v>69</v>
      </c>
      <c r="F16" s="8" t="s">
        <v>26</v>
      </c>
      <c r="G16" s="16" t="s">
        <v>21</v>
      </c>
      <c r="H16" s="6">
        <v>20</v>
      </c>
      <c r="I16" s="11">
        <v>1620</v>
      </c>
      <c r="J16" s="12">
        <v>845.22</v>
      </c>
      <c r="K16" s="12">
        <f t="shared" si="0"/>
        <v>850</v>
      </c>
      <c r="L16" s="13">
        <f t="shared" si="1"/>
        <v>774.78</v>
      </c>
      <c r="M16" s="6">
        <v>7</v>
      </c>
      <c r="N16" s="5" t="s">
        <v>22</v>
      </c>
      <c r="O16" s="5"/>
    </row>
    <row r="17" spans="1:15" ht="210" customHeight="1" x14ac:dyDescent="0.45">
      <c r="A17" s="10" t="s">
        <v>54</v>
      </c>
      <c r="B17" s="50" t="s">
        <v>44</v>
      </c>
      <c r="C17" s="10" t="s">
        <v>70</v>
      </c>
      <c r="D17" s="10" t="s">
        <v>71</v>
      </c>
      <c r="E17" s="10" t="s">
        <v>72</v>
      </c>
      <c r="F17" s="8" t="s">
        <v>20</v>
      </c>
      <c r="G17" s="16" t="s">
        <v>21</v>
      </c>
      <c r="H17" s="6">
        <v>20</v>
      </c>
      <c r="I17" s="11">
        <v>2020</v>
      </c>
      <c r="J17" s="12">
        <v>1053.9100000000001</v>
      </c>
      <c r="K17" s="12">
        <f t="shared" si="0"/>
        <v>1060</v>
      </c>
      <c r="L17" s="13">
        <f t="shared" si="1"/>
        <v>966.08999999999992</v>
      </c>
      <c r="M17" s="6">
        <v>7</v>
      </c>
      <c r="N17" s="5" t="s">
        <v>22</v>
      </c>
      <c r="O17" s="5"/>
    </row>
    <row r="18" spans="1:15" ht="210" customHeight="1" x14ac:dyDescent="0.45">
      <c r="A18" s="9" t="s">
        <v>54</v>
      </c>
      <c r="B18" s="50" t="s">
        <v>16</v>
      </c>
      <c r="C18" s="9" t="s">
        <v>73</v>
      </c>
      <c r="D18" s="10" t="s">
        <v>74</v>
      </c>
      <c r="E18" s="9" t="s">
        <v>75</v>
      </c>
      <c r="F18" s="5" t="s">
        <v>26</v>
      </c>
      <c r="G18" s="16" t="s">
        <v>21</v>
      </c>
      <c r="H18" s="6">
        <v>20</v>
      </c>
      <c r="I18" s="11">
        <v>2070</v>
      </c>
      <c r="J18" s="12">
        <v>1080</v>
      </c>
      <c r="K18" s="12">
        <f t="shared" si="0"/>
        <v>1080</v>
      </c>
      <c r="L18" s="13">
        <f t="shared" si="1"/>
        <v>990</v>
      </c>
      <c r="M18" s="6">
        <v>7</v>
      </c>
      <c r="N18" s="5" t="s">
        <v>22</v>
      </c>
      <c r="O18" s="5"/>
    </row>
    <row r="19" spans="1:15" ht="210" customHeight="1" x14ac:dyDescent="0.45">
      <c r="A19" s="5" t="s">
        <v>54</v>
      </c>
      <c r="B19" s="50" t="s">
        <v>16</v>
      </c>
      <c r="C19" s="5" t="s">
        <v>76</v>
      </c>
      <c r="D19" s="10" t="s">
        <v>77</v>
      </c>
      <c r="E19" s="5" t="s">
        <v>78</v>
      </c>
      <c r="F19" s="5" t="s">
        <v>20</v>
      </c>
      <c r="G19" s="16" t="s">
        <v>21</v>
      </c>
      <c r="H19" s="6">
        <v>20</v>
      </c>
      <c r="I19" s="11">
        <v>2830</v>
      </c>
      <c r="J19" s="12">
        <v>1476.52</v>
      </c>
      <c r="K19" s="12">
        <f t="shared" si="0"/>
        <v>1480</v>
      </c>
      <c r="L19" s="13">
        <f t="shared" si="1"/>
        <v>1353.48</v>
      </c>
      <c r="M19" s="6">
        <v>7</v>
      </c>
      <c r="N19" s="5" t="s">
        <v>22</v>
      </c>
      <c r="O19" s="5"/>
    </row>
    <row r="20" spans="1:15" ht="210" customHeight="1" x14ac:dyDescent="0.45">
      <c r="A20" s="5" t="s">
        <v>54</v>
      </c>
      <c r="B20" s="50" t="s">
        <v>44</v>
      </c>
      <c r="C20" s="5" t="s">
        <v>79</v>
      </c>
      <c r="D20" s="10" t="s">
        <v>80</v>
      </c>
      <c r="E20" s="5" t="s">
        <v>81</v>
      </c>
      <c r="F20" s="5" t="s">
        <v>26</v>
      </c>
      <c r="G20" s="16" t="s">
        <v>21</v>
      </c>
      <c r="H20" s="6">
        <v>20</v>
      </c>
      <c r="I20" s="11">
        <v>1640</v>
      </c>
      <c r="J20" s="12">
        <v>855.65</v>
      </c>
      <c r="K20" s="12">
        <f t="shared" si="0"/>
        <v>860</v>
      </c>
      <c r="L20" s="13">
        <f t="shared" si="1"/>
        <v>784.35</v>
      </c>
      <c r="M20" s="6">
        <v>7</v>
      </c>
      <c r="N20" s="5" t="s">
        <v>22</v>
      </c>
      <c r="O20" s="5"/>
    </row>
    <row r="21" spans="1:15" ht="210" customHeight="1" x14ac:dyDescent="0.45">
      <c r="A21" s="5" t="s">
        <v>54</v>
      </c>
      <c r="B21" s="50" t="s">
        <v>44</v>
      </c>
      <c r="C21" s="5" t="s">
        <v>82</v>
      </c>
      <c r="D21" s="10" t="s">
        <v>83</v>
      </c>
      <c r="E21" s="5" t="s">
        <v>84</v>
      </c>
      <c r="F21" s="5" t="s">
        <v>20</v>
      </c>
      <c r="G21" s="16" t="s">
        <v>21</v>
      </c>
      <c r="H21" s="6">
        <v>20</v>
      </c>
      <c r="I21" s="11">
        <v>2020</v>
      </c>
      <c r="J21" s="12">
        <v>1053.9100000000001</v>
      </c>
      <c r="K21" s="12">
        <f t="shared" si="0"/>
        <v>1060</v>
      </c>
      <c r="L21" s="13">
        <f t="shared" si="1"/>
        <v>966.08999999999992</v>
      </c>
      <c r="M21" s="6">
        <v>7</v>
      </c>
      <c r="N21" s="5" t="s">
        <v>22</v>
      </c>
      <c r="O21" s="5"/>
    </row>
    <row r="22" spans="1:15" ht="210" customHeight="1" x14ac:dyDescent="0.45">
      <c r="A22" s="10" t="s">
        <v>85</v>
      </c>
      <c r="B22" s="50" t="s">
        <v>44</v>
      </c>
      <c r="C22" s="10" t="s">
        <v>86</v>
      </c>
      <c r="D22" s="10">
        <v>3423470311358</v>
      </c>
      <c r="E22" s="10" t="s">
        <v>87</v>
      </c>
      <c r="F22" s="5" t="s">
        <v>88</v>
      </c>
      <c r="G22" s="16" t="s">
        <v>21</v>
      </c>
      <c r="H22" s="6">
        <v>20</v>
      </c>
      <c r="I22" s="11">
        <v>1910</v>
      </c>
      <c r="J22" s="12">
        <v>996.52173913043487</v>
      </c>
      <c r="K22" s="12">
        <f t="shared" si="0"/>
        <v>1000</v>
      </c>
      <c r="L22" s="13">
        <f t="shared" si="1"/>
        <v>913.47826086956513</v>
      </c>
      <c r="M22" s="6">
        <v>7</v>
      </c>
      <c r="N22" s="5" t="s">
        <v>22</v>
      </c>
      <c r="O22" s="5"/>
    </row>
    <row r="23" spans="1:15" ht="210" customHeight="1" x14ac:dyDescent="0.45">
      <c r="A23" s="10" t="s">
        <v>85</v>
      </c>
      <c r="B23" s="50" t="s">
        <v>44</v>
      </c>
      <c r="C23" s="10" t="s">
        <v>89</v>
      </c>
      <c r="D23" s="10" t="s">
        <v>90</v>
      </c>
      <c r="E23" s="10" t="s">
        <v>91</v>
      </c>
      <c r="F23" s="5" t="s">
        <v>92</v>
      </c>
      <c r="G23" s="16" t="s">
        <v>21</v>
      </c>
      <c r="H23" s="6">
        <v>20</v>
      </c>
      <c r="I23" s="14">
        <v>2510</v>
      </c>
      <c r="J23" s="12">
        <v>1309.5652173913043</v>
      </c>
      <c r="K23" s="12">
        <f t="shared" si="0"/>
        <v>1310</v>
      </c>
      <c r="L23" s="13">
        <f t="shared" si="1"/>
        <v>1200.4347826086957</v>
      </c>
      <c r="M23" s="6">
        <v>7</v>
      </c>
      <c r="N23" s="5" t="s">
        <v>22</v>
      </c>
      <c r="O23" s="5"/>
    </row>
    <row r="24" spans="1:15" ht="210" customHeight="1" x14ac:dyDescent="0.45">
      <c r="A24" s="5" t="s">
        <v>85</v>
      </c>
      <c r="B24" s="50" t="s">
        <v>16</v>
      </c>
      <c r="C24" s="5" t="s">
        <v>93</v>
      </c>
      <c r="D24" s="10" t="s">
        <v>94</v>
      </c>
      <c r="E24" s="5" t="s">
        <v>95</v>
      </c>
      <c r="F24" s="5" t="s">
        <v>26</v>
      </c>
      <c r="G24" s="16" t="s">
        <v>21</v>
      </c>
      <c r="H24" s="6">
        <v>20</v>
      </c>
      <c r="I24" s="14">
        <v>1940</v>
      </c>
      <c r="J24" s="12">
        <v>1012.1739130434783</v>
      </c>
      <c r="K24" s="12">
        <f t="shared" si="0"/>
        <v>1020</v>
      </c>
      <c r="L24" s="13">
        <f t="shared" si="1"/>
        <v>927.82608695652175</v>
      </c>
      <c r="M24" s="6">
        <v>7</v>
      </c>
      <c r="N24" s="5" t="s">
        <v>22</v>
      </c>
      <c r="O24" s="5"/>
    </row>
    <row r="25" spans="1:15" ht="210" customHeight="1" x14ac:dyDescent="0.45">
      <c r="A25" s="5" t="s">
        <v>85</v>
      </c>
      <c r="B25" s="50" t="s">
        <v>16</v>
      </c>
      <c r="C25" s="5" t="s">
        <v>96</v>
      </c>
      <c r="D25" s="10" t="s">
        <v>97</v>
      </c>
      <c r="E25" s="5" t="s">
        <v>98</v>
      </c>
      <c r="F25" s="5" t="s">
        <v>20</v>
      </c>
      <c r="G25" s="16" t="s">
        <v>21</v>
      </c>
      <c r="H25" s="6">
        <v>20</v>
      </c>
      <c r="I25" s="14">
        <v>2700</v>
      </c>
      <c r="J25" s="12">
        <v>1408.6956521739132</v>
      </c>
      <c r="K25" s="12">
        <f t="shared" si="0"/>
        <v>1410</v>
      </c>
      <c r="L25" s="13">
        <f t="shared" si="1"/>
        <v>1291.3043478260868</v>
      </c>
      <c r="M25" s="6">
        <v>7</v>
      </c>
      <c r="N25" s="5" t="s">
        <v>22</v>
      </c>
      <c r="O25" s="5"/>
    </row>
    <row r="26" spans="1:15" ht="210" customHeight="1" x14ac:dyDescent="0.45">
      <c r="A26" s="5" t="s">
        <v>85</v>
      </c>
      <c r="B26" s="50" t="s">
        <v>16</v>
      </c>
      <c r="C26" s="5" t="s">
        <v>99</v>
      </c>
      <c r="D26" s="10" t="s">
        <v>100</v>
      </c>
      <c r="E26" s="5" t="s">
        <v>101</v>
      </c>
      <c r="F26" s="5" t="s">
        <v>36</v>
      </c>
      <c r="G26" s="16" t="s">
        <v>21</v>
      </c>
      <c r="H26" s="6">
        <v>20</v>
      </c>
      <c r="I26" s="14">
        <v>1750</v>
      </c>
      <c r="J26" s="12">
        <v>913.04347826086962</v>
      </c>
      <c r="K26" s="12">
        <f t="shared" si="0"/>
        <v>920</v>
      </c>
      <c r="L26" s="13">
        <f t="shared" si="1"/>
        <v>836.95652173913038</v>
      </c>
      <c r="M26" s="6">
        <v>7</v>
      </c>
      <c r="N26" s="5" t="s">
        <v>22</v>
      </c>
      <c r="O26" s="5"/>
    </row>
    <row r="27" spans="1:15" ht="210" customHeight="1" x14ac:dyDescent="0.45">
      <c r="A27" s="5" t="s">
        <v>85</v>
      </c>
      <c r="B27" s="50" t="s">
        <v>16</v>
      </c>
      <c r="C27" s="5" t="s">
        <v>102</v>
      </c>
      <c r="D27" s="10" t="s">
        <v>103</v>
      </c>
      <c r="E27" s="5" t="s">
        <v>104</v>
      </c>
      <c r="F27" s="5" t="s">
        <v>26</v>
      </c>
      <c r="G27" s="16" t="s">
        <v>21</v>
      </c>
      <c r="H27" s="6">
        <v>20</v>
      </c>
      <c r="I27" s="14">
        <v>2500</v>
      </c>
      <c r="J27" s="12">
        <v>1304.3478260869565</v>
      </c>
      <c r="K27" s="12">
        <f t="shared" si="0"/>
        <v>1310</v>
      </c>
      <c r="L27" s="13">
        <f t="shared" si="1"/>
        <v>1195.6521739130435</v>
      </c>
      <c r="M27" s="6">
        <v>7</v>
      </c>
      <c r="N27" s="5" t="s">
        <v>22</v>
      </c>
      <c r="O27" s="5"/>
    </row>
    <row r="28" spans="1:15" ht="210" customHeight="1" x14ac:dyDescent="0.45">
      <c r="A28" s="5" t="s">
        <v>85</v>
      </c>
      <c r="B28" s="50" t="s">
        <v>16</v>
      </c>
      <c r="C28" s="5" t="s">
        <v>105</v>
      </c>
      <c r="D28" s="10" t="s">
        <v>106</v>
      </c>
      <c r="E28" s="5" t="s">
        <v>107</v>
      </c>
      <c r="F28" s="5" t="s">
        <v>108</v>
      </c>
      <c r="G28" s="16" t="s">
        <v>21</v>
      </c>
      <c r="H28" s="6">
        <v>20</v>
      </c>
      <c r="I28" s="14">
        <v>3380</v>
      </c>
      <c r="J28" s="12">
        <v>1763.4782608695652</v>
      </c>
      <c r="K28" s="12">
        <f t="shared" si="0"/>
        <v>1770</v>
      </c>
      <c r="L28" s="13">
        <f t="shared" si="1"/>
        <v>1616.5217391304348</v>
      </c>
      <c r="M28" s="6">
        <v>7</v>
      </c>
      <c r="N28" s="5" t="s">
        <v>22</v>
      </c>
      <c r="O28" s="5"/>
    </row>
    <row r="29" spans="1:15" ht="199.5" customHeight="1" x14ac:dyDescent="0.45">
      <c r="A29" s="10" t="s">
        <v>85</v>
      </c>
      <c r="B29" s="50" t="s">
        <v>44</v>
      </c>
      <c r="C29" s="10" t="s">
        <v>109</v>
      </c>
      <c r="D29" s="10" t="s">
        <v>110</v>
      </c>
      <c r="E29" s="10" t="s">
        <v>111</v>
      </c>
      <c r="F29" s="5" t="s">
        <v>26</v>
      </c>
      <c r="G29" s="16" t="s">
        <v>21</v>
      </c>
      <c r="H29" s="6">
        <v>20</v>
      </c>
      <c r="I29" s="14">
        <v>2090</v>
      </c>
      <c r="J29" s="12">
        <v>1090.4347826086957</v>
      </c>
      <c r="K29" s="12">
        <f t="shared" si="0"/>
        <v>1100</v>
      </c>
      <c r="L29" s="13">
        <f t="shared" si="1"/>
        <v>999.56521739130426</v>
      </c>
      <c r="M29" s="6">
        <v>7</v>
      </c>
      <c r="N29" s="5" t="s">
        <v>22</v>
      </c>
      <c r="O29" s="5"/>
    </row>
    <row r="30" spans="1:15" ht="199.5" customHeight="1" x14ac:dyDescent="0.45">
      <c r="A30" s="10" t="s">
        <v>85</v>
      </c>
      <c r="B30" s="50" t="s">
        <v>44</v>
      </c>
      <c r="C30" s="10" t="s">
        <v>112</v>
      </c>
      <c r="D30" s="10" t="s">
        <v>113</v>
      </c>
      <c r="E30" s="10" t="s">
        <v>114</v>
      </c>
      <c r="F30" s="5" t="s">
        <v>20</v>
      </c>
      <c r="G30" s="16" t="s">
        <v>21</v>
      </c>
      <c r="H30" s="6">
        <v>20</v>
      </c>
      <c r="I30" s="14">
        <v>2850</v>
      </c>
      <c r="J30" s="12">
        <v>1486.9565217391305</v>
      </c>
      <c r="K30" s="12">
        <f t="shared" si="0"/>
        <v>1490</v>
      </c>
      <c r="L30" s="13">
        <f t="shared" si="1"/>
        <v>1363.0434782608695</v>
      </c>
      <c r="M30" s="6">
        <v>7</v>
      </c>
      <c r="N30" s="5" t="s">
        <v>22</v>
      </c>
      <c r="O30" s="5"/>
    </row>
    <row r="31" spans="1:15" ht="170.55" customHeight="1" x14ac:dyDescent="0.45">
      <c r="A31" s="5" t="s">
        <v>115</v>
      </c>
      <c r="B31" s="51" t="s">
        <v>16</v>
      </c>
      <c r="C31" s="5" t="s">
        <v>116</v>
      </c>
      <c r="D31" s="5" t="s">
        <v>117</v>
      </c>
      <c r="E31" s="5" t="s">
        <v>118</v>
      </c>
      <c r="F31" s="5" t="s">
        <v>20</v>
      </c>
      <c r="G31" s="16" t="s">
        <v>21</v>
      </c>
      <c r="H31" s="16">
        <v>10</v>
      </c>
      <c r="I31" s="14">
        <v>3515</v>
      </c>
      <c r="J31" s="16">
        <v>1833.91</v>
      </c>
      <c r="K31" s="46">
        <f t="shared" si="0"/>
        <v>1840</v>
      </c>
      <c r="L31" s="13">
        <f t="shared" si="1"/>
        <v>1681.09</v>
      </c>
      <c r="M31" s="6">
        <v>7</v>
      </c>
      <c r="N31" s="5" t="s">
        <v>22</v>
      </c>
      <c r="O31" s="5"/>
    </row>
    <row r="32" spans="1:15" ht="152.55000000000001" customHeight="1" x14ac:dyDescent="0.45">
      <c r="A32" s="5" t="s">
        <v>115</v>
      </c>
      <c r="B32" s="51" t="s">
        <v>16</v>
      </c>
      <c r="C32" s="5" t="s">
        <v>119</v>
      </c>
      <c r="D32" s="5" t="s">
        <v>120</v>
      </c>
      <c r="E32" s="5" t="s">
        <v>121</v>
      </c>
      <c r="F32" s="5" t="s">
        <v>122</v>
      </c>
      <c r="G32" s="16" t="s">
        <v>21</v>
      </c>
      <c r="H32" s="16">
        <v>10</v>
      </c>
      <c r="I32" s="14">
        <v>2595</v>
      </c>
      <c r="J32" s="16">
        <v>1353.91</v>
      </c>
      <c r="K32" s="46">
        <f t="shared" si="0"/>
        <v>1360</v>
      </c>
      <c r="L32" s="13">
        <f t="shared" si="1"/>
        <v>1241.0899999999999</v>
      </c>
      <c r="M32" s="6">
        <v>7</v>
      </c>
      <c r="N32" s="5" t="s">
        <v>22</v>
      </c>
      <c r="O32" s="5"/>
    </row>
    <row r="33" spans="1:16" ht="124.5" customHeight="1" x14ac:dyDescent="0.45">
      <c r="A33" s="5" t="s">
        <v>115</v>
      </c>
      <c r="B33" s="51" t="s">
        <v>16</v>
      </c>
      <c r="C33" s="5" t="s">
        <v>123</v>
      </c>
      <c r="D33" s="5" t="s">
        <v>124</v>
      </c>
      <c r="E33" s="5" t="s">
        <v>125</v>
      </c>
      <c r="F33" s="5" t="s">
        <v>36</v>
      </c>
      <c r="G33" s="16" t="s">
        <v>21</v>
      </c>
      <c r="H33" s="16">
        <v>10</v>
      </c>
      <c r="I33" s="14">
        <v>1805</v>
      </c>
      <c r="J33" s="16">
        <v>941.74</v>
      </c>
      <c r="K33" s="46">
        <f t="shared" si="0"/>
        <v>950</v>
      </c>
      <c r="L33" s="13">
        <f t="shared" si="1"/>
        <v>863.26</v>
      </c>
      <c r="M33" s="6">
        <v>7</v>
      </c>
      <c r="N33" s="5" t="s">
        <v>22</v>
      </c>
      <c r="O33" s="5"/>
    </row>
    <row r="34" spans="1:16" ht="103.5" customHeight="1" x14ac:dyDescent="0.45">
      <c r="A34" s="5" t="s">
        <v>115</v>
      </c>
      <c r="B34" s="6" t="s">
        <v>16</v>
      </c>
      <c r="C34" s="5" t="s">
        <v>126</v>
      </c>
      <c r="D34" s="5" t="s">
        <v>127</v>
      </c>
      <c r="E34" s="5" t="s">
        <v>128</v>
      </c>
      <c r="F34" s="5" t="s">
        <v>129</v>
      </c>
      <c r="G34" s="16" t="s">
        <v>21</v>
      </c>
      <c r="H34" s="16">
        <v>10</v>
      </c>
      <c r="I34" s="14">
        <v>3355</v>
      </c>
      <c r="J34" s="16">
        <v>1750.43</v>
      </c>
      <c r="K34" s="46">
        <f t="shared" ref="K34:K65" si="2">CEILING(J34,10)</f>
        <v>1760</v>
      </c>
      <c r="L34" s="13">
        <f t="shared" si="1"/>
        <v>1604.57</v>
      </c>
      <c r="M34" s="6">
        <v>7</v>
      </c>
      <c r="N34" s="5" t="s">
        <v>22</v>
      </c>
      <c r="O34" s="5"/>
    </row>
    <row r="35" spans="1:16" ht="101.2" customHeight="1" x14ac:dyDescent="0.45">
      <c r="A35" s="5" t="s">
        <v>115</v>
      </c>
      <c r="B35" s="51" t="s">
        <v>16</v>
      </c>
      <c r="C35" s="5" t="s">
        <v>130</v>
      </c>
      <c r="D35" s="5" t="s">
        <v>131</v>
      </c>
      <c r="E35" s="5" t="s">
        <v>132</v>
      </c>
      <c r="F35" s="5" t="s">
        <v>133</v>
      </c>
      <c r="G35" s="16" t="s">
        <v>21</v>
      </c>
      <c r="H35" s="16">
        <v>10</v>
      </c>
      <c r="I35" s="14">
        <v>2595</v>
      </c>
      <c r="J35" s="16">
        <v>1353.91</v>
      </c>
      <c r="K35" s="46">
        <f t="shared" si="2"/>
        <v>1360</v>
      </c>
      <c r="L35" s="13">
        <f t="shared" si="1"/>
        <v>1241.0899999999999</v>
      </c>
      <c r="M35" s="6">
        <v>7</v>
      </c>
      <c r="N35" s="5" t="s">
        <v>22</v>
      </c>
      <c r="O35" s="5"/>
    </row>
    <row r="36" spans="1:16" ht="188.2" customHeight="1" x14ac:dyDescent="0.45">
      <c r="A36" s="5" t="s">
        <v>115</v>
      </c>
      <c r="B36" s="51" t="s">
        <v>16</v>
      </c>
      <c r="C36" s="5" t="s">
        <v>134</v>
      </c>
      <c r="D36" s="5" t="s">
        <v>135</v>
      </c>
      <c r="E36" s="5" t="s">
        <v>136</v>
      </c>
      <c r="F36" s="5" t="s">
        <v>20</v>
      </c>
      <c r="G36" s="16" t="s">
        <v>21</v>
      </c>
      <c r="H36" s="16">
        <v>10</v>
      </c>
      <c r="I36" s="14">
        <v>3355</v>
      </c>
      <c r="J36" s="16">
        <v>1750.43</v>
      </c>
      <c r="K36" s="46">
        <f t="shared" si="2"/>
        <v>1760</v>
      </c>
      <c r="L36" s="13">
        <f t="shared" si="1"/>
        <v>1604.57</v>
      </c>
      <c r="M36" s="6">
        <v>7</v>
      </c>
      <c r="N36" s="5" t="s">
        <v>22</v>
      </c>
      <c r="O36" s="5"/>
    </row>
    <row r="37" spans="1:16" ht="169.05" customHeight="1" x14ac:dyDescent="0.45">
      <c r="A37" s="5" t="s">
        <v>115</v>
      </c>
      <c r="B37" s="51" t="s">
        <v>16</v>
      </c>
      <c r="C37" s="5" t="s">
        <v>137</v>
      </c>
      <c r="D37" s="5" t="s">
        <v>138</v>
      </c>
      <c r="E37" s="5" t="s">
        <v>139</v>
      </c>
      <c r="F37" s="5" t="s">
        <v>122</v>
      </c>
      <c r="G37" s="16" t="s">
        <v>21</v>
      </c>
      <c r="H37" s="16">
        <v>10</v>
      </c>
      <c r="I37" s="14">
        <v>2475</v>
      </c>
      <c r="J37" s="16">
        <v>1291.3</v>
      </c>
      <c r="K37" s="46">
        <f t="shared" si="2"/>
        <v>1300</v>
      </c>
      <c r="L37" s="13">
        <f t="shared" si="1"/>
        <v>1183.7</v>
      </c>
      <c r="M37" s="6">
        <v>7</v>
      </c>
      <c r="N37" s="5" t="s">
        <v>22</v>
      </c>
      <c r="O37" s="5"/>
    </row>
    <row r="38" spans="1:16" ht="139.5" customHeight="1" x14ac:dyDescent="0.45">
      <c r="A38" s="5" t="s">
        <v>115</v>
      </c>
      <c r="B38" s="6" t="s">
        <v>44</v>
      </c>
      <c r="C38" s="5" t="s">
        <v>140</v>
      </c>
      <c r="D38" s="5" t="s">
        <v>141</v>
      </c>
      <c r="E38" s="5" t="s">
        <v>142</v>
      </c>
      <c r="F38" s="5" t="s">
        <v>20</v>
      </c>
      <c r="G38" s="16" t="s">
        <v>21</v>
      </c>
      <c r="H38" s="16">
        <v>10</v>
      </c>
      <c r="I38" s="14">
        <v>2665</v>
      </c>
      <c r="J38" s="16">
        <v>1390.43</v>
      </c>
      <c r="K38" s="46">
        <f t="shared" si="2"/>
        <v>1400</v>
      </c>
      <c r="L38" s="13">
        <f t="shared" si="1"/>
        <v>1274.57</v>
      </c>
      <c r="M38" s="6">
        <v>7</v>
      </c>
      <c r="N38" s="5" t="s">
        <v>22</v>
      </c>
      <c r="O38" s="5"/>
    </row>
    <row r="39" spans="1:16" ht="151.5" customHeight="1" x14ac:dyDescent="0.45">
      <c r="A39" s="5" t="s">
        <v>115</v>
      </c>
      <c r="B39" s="51" t="s">
        <v>44</v>
      </c>
      <c r="C39" s="5" t="s">
        <v>143</v>
      </c>
      <c r="D39" s="5" t="s">
        <v>144</v>
      </c>
      <c r="E39" s="5" t="s">
        <v>145</v>
      </c>
      <c r="F39" s="5" t="s">
        <v>26</v>
      </c>
      <c r="G39" s="16" t="s">
        <v>21</v>
      </c>
      <c r="H39" s="16">
        <v>10</v>
      </c>
      <c r="I39" s="14">
        <v>1995</v>
      </c>
      <c r="J39" s="16">
        <v>1040.8699999999999</v>
      </c>
      <c r="K39" s="46">
        <f t="shared" si="2"/>
        <v>1050</v>
      </c>
      <c r="L39" s="13">
        <f t="shared" si="1"/>
        <v>954.13000000000011</v>
      </c>
      <c r="M39" s="6">
        <v>7</v>
      </c>
      <c r="N39" s="5" t="s">
        <v>22</v>
      </c>
      <c r="O39" s="5"/>
    </row>
    <row r="40" spans="1:16" ht="93.7" customHeight="1" x14ac:dyDescent="0.45">
      <c r="A40" s="5" t="s">
        <v>115</v>
      </c>
      <c r="B40" s="51" t="s">
        <v>44</v>
      </c>
      <c r="C40" s="5" t="s">
        <v>146</v>
      </c>
      <c r="D40" s="5" t="s">
        <v>147</v>
      </c>
      <c r="E40" s="5" t="s">
        <v>148</v>
      </c>
      <c r="F40" s="5" t="s">
        <v>26</v>
      </c>
      <c r="G40" s="16" t="s">
        <v>21</v>
      </c>
      <c r="H40" s="16">
        <v>10</v>
      </c>
      <c r="I40" s="14">
        <v>2170</v>
      </c>
      <c r="J40" s="16">
        <v>1132.17</v>
      </c>
      <c r="K40" s="46">
        <f t="shared" si="2"/>
        <v>1140</v>
      </c>
      <c r="L40" s="13">
        <f t="shared" si="1"/>
        <v>1037.83</v>
      </c>
      <c r="M40" s="6">
        <v>7</v>
      </c>
      <c r="N40" s="5" t="s">
        <v>22</v>
      </c>
      <c r="O40" s="5"/>
    </row>
    <row r="41" spans="1:16" ht="86.2" customHeight="1" x14ac:dyDescent="0.45">
      <c r="A41" s="5" t="s">
        <v>115</v>
      </c>
      <c r="B41" s="51" t="s">
        <v>44</v>
      </c>
      <c r="C41" s="5" t="s">
        <v>149</v>
      </c>
      <c r="D41" s="5" t="s">
        <v>150</v>
      </c>
      <c r="E41" s="5" t="s">
        <v>151</v>
      </c>
      <c r="F41" s="5" t="s">
        <v>20</v>
      </c>
      <c r="G41" s="16" t="s">
        <v>21</v>
      </c>
      <c r="H41" s="16">
        <v>10</v>
      </c>
      <c r="I41" s="14">
        <v>3000</v>
      </c>
      <c r="J41" s="16">
        <v>1565.22</v>
      </c>
      <c r="K41" s="46">
        <f t="shared" si="2"/>
        <v>1570</v>
      </c>
      <c r="L41" s="13">
        <f t="shared" si="1"/>
        <v>1434.78</v>
      </c>
      <c r="M41" s="6">
        <v>7</v>
      </c>
      <c r="N41" s="5" t="s">
        <v>22</v>
      </c>
      <c r="O41" s="5"/>
    </row>
    <row r="42" spans="1:16" ht="90.7" customHeight="1" x14ac:dyDescent="0.45">
      <c r="A42" s="5" t="s">
        <v>115</v>
      </c>
      <c r="B42" s="51" t="s">
        <v>44</v>
      </c>
      <c r="C42" s="5" t="s">
        <v>152</v>
      </c>
      <c r="D42" s="5" t="s">
        <v>153</v>
      </c>
      <c r="E42" s="5" t="s">
        <v>154</v>
      </c>
      <c r="F42" s="5" t="s">
        <v>155</v>
      </c>
      <c r="G42" s="16" t="s">
        <v>21</v>
      </c>
      <c r="H42" s="16">
        <v>10</v>
      </c>
      <c r="I42" s="14">
        <v>3250</v>
      </c>
      <c r="J42" s="16">
        <v>1695.65</v>
      </c>
      <c r="K42" s="46">
        <f t="shared" si="2"/>
        <v>1700</v>
      </c>
      <c r="L42" s="13">
        <f t="shared" si="1"/>
        <v>1554.35</v>
      </c>
      <c r="M42" s="6">
        <v>7</v>
      </c>
      <c r="N42" s="5" t="s">
        <v>22</v>
      </c>
      <c r="O42" s="5"/>
    </row>
    <row r="43" spans="1:16" s="41" customFormat="1" ht="160.05000000000001" customHeight="1" x14ac:dyDescent="0.45">
      <c r="A43" s="38" t="s">
        <v>156</v>
      </c>
      <c r="B43" s="51" t="s">
        <v>16</v>
      </c>
      <c r="C43" s="38" t="s">
        <v>157</v>
      </c>
      <c r="D43" s="27" t="s">
        <v>158</v>
      </c>
      <c r="E43" s="26" t="s">
        <v>159</v>
      </c>
      <c r="F43" s="38" t="s">
        <v>160</v>
      </c>
      <c r="G43" s="25" t="s">
        <v>21</v>
      </c>
      <c r="H43" s="25">
        <v>15</v>
      </c>
      <c r="I43" s="31">
        <v>2355</v>
      </c>
      <c r="J43" s="31">
        <f t="shared" ref="J43:J47" si="3">I43/1.15*0.6</f>
        <v>1228.6956521739132</v>
      </c>
      <c r="K43" s="46">
        <f t="shared" si="2"/>
        <v>1230</v>
      </c>
      <c r="L43" s="43">
        <f t="shared" ref="L43:L47" si="4">SUM(I43-J43)</f>
        <v>1126.3043478260868</v>
      </c>
      <c r="M43" s="6">
        <v>7</v>
      </c>
      <c r="N43" s="48" t="s">
        <v>22</v>
      </c>
      <c r="O43" s="40"/>
      <c r="P43" s="39"/>
    </row>
    <row r="44" spans="1:16" s="41" customFormat="1" ht="153.75" customHeight="1" x14ac:dyDescent="0.45">
      <c r="A44" s="38" t="s">
        <v>156</v>
      </c>
      <c r="B44" s="51" t="s">
        <v>16</v>
      </c>
      <c r="C44" s="38" t="s">
        <v>161</v>
      </c>
      <c r="D44" s="27" t="s">
        <v>162</v>
      </c>
      <c r="E44" s="26" t="s">
        <v>163</v>
      </c>
      <c r="F44" s="38" t="s">
        <v>164</v>
      </c>
      <c r="G44" s="25" t="s">
        <v>21</v>
      </c>
      <c r="H44" s="25">
        <v>15</v>
      </c>
      <c r="I44" s="31">
        <v>1845</v>
      </c>
      <c r="J44" s="31">
        <f t="shared" si="3"/>
        <v>962.60869565217399</v>
      </c>
      <c r="K44" s="46">
        <f t="shared" si="2"/>
        <v>970</v>
      </c>
      <c r="L44" s="43">
        <f t="shared" si="4"/>
        <v>882.39130434782601</v>
      </c>
      <c r="M44" s="6">
        <v>7</v>
      </c>
      <c r="N44" s="48" t="s">
        <v>22</v>
      </c>
      <c r="O44" s="40"/>
      <c r="P44" s="39"/>
    </row>
    <row r="45" spans="1:16" s="41" customFormat="1" ht="153.75" customHeight="1" x14ac:dyDescent="0.45">
      <c r="A45" s="38" t="s">
        <v>156</v>
      </c>
      <c r="B45" s="51" t="s">
        <v>16</v>
      </c>
      <c r="C45" s="38" t="s">
        <v>165</v>
      </c>
      <c r="D45" s="27" t="s">
        <v>166</v>
      </c>
      <c r="E45" s="26" t="s">
        <v>167</v>
      </c>
      <c r="F45" s="38" t="s">
        <v>168</v>
      </c>
      <c r="G45" s="25" t="s">
        <v>21</v>
      </c>
      <c r="H45" s="25">
        <v>15</v>
      </c>
      <c r="I45" s="31">
        <v>1230</v>
      </c>
      <c r="J45" s="31">
        <f t="shared" si="3"/>
        <v>641.73913043478262</v>
      </c>
      <c r="K45" s="46">
        <f t="shared" si="2"/>
        <v>650</v>
      </c>
      <c r="L45" s="43">
        <f t="shared" si="4"/>
        <v>588.26086956521738</v>
      </c>
      <c r="M45" s="6">
        <v>7</v>
      </c>
      <c r="N45" s="48" t="s">
        <v>22</v>
      </c>
      <c r="O45" s="40"/>
      <c r="P45" s="39"/>
    </row>
    <row r="46" spans="1:16" s="41" customFormat="1" ht="192" customHeight="1" x14ac:dyDescent="0.45">
      <c r="A46" s="38" t="s">
        <v>156</v>
      </c>
      <c r="B46" s="51" t="s">
        <v>44</v>
      </c>
      <c r="C46" s="38" t="s">
        <v>169</v>
      </c>
      <c r="D46" s="27" t="s">
        <v>170</v>
      </c>
      <c r="E46" s="26" t="s">
        <v>171</v>
      </c>
      <c r="F46" s="38" t="s">
        <v>172</v>
      </c>
      <c r="G46" s="25" t="s">
        <v>21</v>
      </c>
      <c r="H46" s="25">
        <v>15</v>
      </c>
      <c r="I46" s="31">
        <v>2365</v>
      </c>
      <c r="J46" s="31">
        <f t="shared" si="3"/>
        <v>1233.913043478261</v>
      </c>
      <c r="K46" s="46">
        <f t="shared" si="2"/>
        <v>1240</v>
      </c>
      <c r="L46" s="43">
        <f t="shared" si="4"/>
        <v>1131.086956521739</v>
      </c>
      <c r="M46" s="6">
        <v>7</v>
      </c>
      <c r="N46" s="48" t="s">
        <v>22</v>
      </c>
      <c r="O46" s="40"/>
      <c r="P46" s="39"/>
    </row>
    <row r="47" spans="1:16" s="41" customFormat="1" ht="192" customHeight="1" x14ac:dyDescent="0.45">
      <c r="A47" s="38" t="s">
        <v>156</v>
      </c>
      <c r="B47" s="51" t="s">
        <v>44</v>
      </c>
      <c r="C47" s="38" t="s">
        <v>173</v>
      </c>
      <c r="D47" s="27" t="s">
        <v>174</v>
      </c>
      <c r="E47" s="26" t="s">
        <v>175</v>
      </c>
      <c r="F47" s="38" t="s">
        <v>176</v>
      </c>
      <c r="G47" s="25" t="s">
        <v>21</v>
      </c>
      <c r="H47" s="25">
        <v>15</v>
      </c>
      <c r="I47" s="31">
        <v>1735</v>
      </c>
      <c r="J47" s="31">
        <f t="shared" si="3"/>
        <v>905.21739130434787</v>
      </c>
      <c r="K47" s="46">
        <f t="shared" si="2"/>
        <v>910</v>
      </c>
      <c r="L47" s="43">
        <f t="shared" si="4"/>
        <v>829.78260869565213</v>
      </c>
      <c r="M47" s="6">
        <v>7</v>
      </c>
      <c r="N47" s="48" t="s">
        <v>22</v>
      </c>
      <c r="O47" s="40"/>
      <c r="P47" s="39"/>
    </row>
    <row r="48" spans="1:16" ht="105.75" customHeight="1" x14ac:dyDescent="0.45">
      <c r="A48" s="5" t="s">
        <v>177</v>
      </c>
      <c r="B48" s="51" t="s">
        <v>16</v>
      </c>
      <c r="C48" s="5" t="s">
        <v>178</v>
      </c>
      <c r="D48" s="5" t="s">
        <v>179</v>
      </c>
      <c r="E48" s="5" t="s">
        <v>180</v>
      </c>
      <c r="F48" s="5"/>
      <c r="G48" s="16" t="s">
        <v>21</v>
      </c>
      <c r="H48" s="16">
        <v>20</v>
      </c>
      <c r="I48" s="14">
        <v>1505</v>
      </c>
      <c r="J48" s="16">
        <v>785.22</v>
      </c>
      <c r="K48" s="46">
        <f t="shared" si="2"/>
        <v>790</v>
      </c>
      <c r="L48" s="13">
        <f t="shared" si="1"/>
        <v>719.78</v>
      </c>
      <c r="M48" s="6">
        <v>7</v>
      </c>
      <c r="N48" s="5" t="s">
        <v>22</v>
      </c>
      <c r="O48" s="5"/>
    </row>
    <row r="49" spans="1:15" ht="105.75" customHeight="1" x14ac:dyDescent="0.45">
      <c r="A49" s="5" t="s">
        <v>177</v>
      </c>
      <c r="B49" s="51" t="s">
        <v>16</v>
      </c>
      <c r="C49" s="5" t="s">
        <v>181</v>
      </c>
      <c r="D49" s="5" t="s">
        <v>182</v>
      </c>
      <c r="E49" s="5" t="s">
        <v>183</v>
      </c>
      <c r="F49" s="5"/>
      <c r="G49" s="16" t="s">
        <v>21</v>
      </c>
      <c r="H49" s="16">
        <v>20</v>
      </c>
      <c r="I49" s="14">
        <v>2365</v>
      </c>
      <c r="J49" s="16">
        <v>1233.9100000000001</v>
      </c>
      <c r="K49" s="46">
        <f t="shared" si="2"/>
        <v>1240</v>
      </c>
      <c r="L49" s="13">
        <f t="shared" si="1"/>
        <v>1131.0899999999999</v>
      </c>
      <c r="M49" s="6">
        <v>7</v>
      </c>
      <c r="N49" s="5" t="s">
        <v>22</v>
      </c>
      <c r="O49" s="5"/>
    </row>
    <row r="50" spans="1:15" ht="105.75" customHeight="1" x14ac:dyDescent="0.45">
      <c r="A50" s="5" t="s">
        <v>177</v>
      </c>
      <c r="B50" s="51" t="s">
        <v>16</v>
      </c>
      <c r="C50" s="5" t="s">
        <v>184</v>
      </c>
      <c r="D50" s="5" t="s">
        <v>185</v>
      </c>
      <c r="E50" s="5" t="s">
        <v>186</v>
      </c>
      <c r="F50" s="5"/>
      <c r="G50" s="16" t="s">
        <v>21</v>
      </c>
      <c r="H50" s="16">
        <v>20</v>
      </c>
      <c r="I50" s="14">
        <v>3055</v>
      </c>
      <c r="J50" s="16">
        <v>1593.91</v>
      </c>
      <c r="K50" s="46">
        <f t="shared" si="2"/>
        <v>1600</v>
      </c>
      <c r="L50" s="13">
        <f t="shared" si="1"/>
        <v>1461.09</v>
      </c>
      <c r="M50" s="6">
        <v>7</v>
      </c>
      <c r="N50" s="5" t="s">
        <v>22</v>
      </c>
      <c r="O50" s="5"/>
    </row>
    <row r="51" spans="1:15" ht="105.75" customHeight="1" x14ac:dyDescent="0.45">
      <c r="A51" s="5" t="s">
        <v>177</v>
      </c>
      <c r="B51" s="51" t="s">
        <v>16</v>
      </c>
      <c r="C51" s="5" t="s">
        <v>187</v>
      </c>
      <c r="D51" s="5" t="s">
        <v>188</v>
      </c>
      <c r="E51" s="5" t="s">
        <v>189</v>
      </c>
      <c r="F51" s="5"/>
      <c r="G51" s="16" t="s">
        <v>21</v>
      </c>
      <c r="H51" s="16">
        <v>20</v>
      </c>
      <c r="I51" s="14">
        <v>1505</v>
      </c>
      <c r="J51" s="16">
        <v>785.22</v>
      </c>
      <c r="K51" s="46">
        <f t="shared" si="2"/>
        <v>790</v>
      </c>
      <c r="L51" s="13">
        <f t="shared" si="1"/>
        <v>719.78</v>
      </c>
      <c r="M51" s="6">
        <v>7</v>
      </c>
      <c r="N51" s="5" t="s">
        <v>22</v>
      </c>
      <c r="O51" s="5"/>
    </row>
    <row r="52" spans="1:15" ht="105.75" customHeight="1" x14ac:dyDescent="0.45">
      <c r="A52" s="5" t="s">
        <v>177</v>
      </c>
      <c r="B52" s="51" t="s">
        <v>16</v>
      </c>
      <c r="C52" s="5" t="s">
        <v>190</v>
      </c>
      <c r="D52" s="5" t="s">
        <v>191</v>
      </c>
      <c r="E52" s="5" t="s">
        <v>192</v>
      </c>
      <c r="F52" s="5"/>
      <c r="G52" s="16" t="s">
        <v>21</v>
      </c>
      <c r="H52" s="16">
        <v>20</v>
      </c>
      <c r="I52" s="14">
        <v>2365</v>
      </c>
      <c r="J52" s="16">
        <v>1233.9100000000001</v>
      </c>
      <c r="K52" s="46">
        <f t="shared" si="2"/>
        <v>1240</v>
      </c>
      <c r="L52" s="13">
        <f t="shared" si="1"/>
        <v>1131.0899999999999</v>
      </c>
      <c r="M52" s="6">
        <v>7</v>
      </c>
      <c r="N52" s="5" t="s">
        <v>22</v>
      </c>
      <c r="O52" s="5"/>
    </row>
    <row r="53" spans="1:15" ht="105.75" customHeight="1" x14ac:dyDescent="0.45">
      <c r="A53" s="5" t="s">
        <v>177</v>
      </c>
      <c r="B53" s="51" t="s">
        <v>16</v>
      </c>
      <c r="C53" s="5" t="s">
        <v>193</v>
      </c>
      <c r="D53" s="5" t="s">
        <v>194</v>
      </c>
      <c r="E53" s="5" t="s">
        <v>195</v>
      </c>
      <c r="F53" s="5"/>
      <c r="G53" s="16" t="s">
        <v>21</v>
      </c>
      <c r="H53" s="16">
        <v>20</v>
      </c>
      <c r="I53" s="14">
        <v>3055</v>
      </c>
      <c r="J53" s="16">
        <v>1593.91</v>
      </c>
      <c r="K53" s="46">
        <f t="shared" si="2"/>
        <v>1600</v>
      </c>
      <c r="L53" s="13">
        <f t="shared" si="1"/>
        <v>1461.09</v>
      </c>
      <c r="M53" s="6">
        <v>7</v>
      </c>
      <c r="N53" s="5" t="s">
        <v>22</v>
      </c>
      <c r="O53" s="5"/>
    </row>
    <row r="54" spans="1:15" ht="105.75" customHeight="1" x14ac:dyDescent="0.45">
      <c r="A54" s="5" t="s">
        <v>177</v>
      </c>
      <c r="B54" s="51" t="s">
        <v>44</v>
      </c>
      <c r="C54" s="5" t="s">
        <v>196</v>
      </c>
      <c r="D54" s="5" t="s">
        <v>197</v>
      </c>
      <c r="E54" s="5" t="s">
        <v>198</v>
      </c>
      <c r="F54" s="5"/>
      <c r="G54" s="16" t="s">
        <v>21</v>
      </c>
      <c r="H54" s="16">
        <v>20</v>
      </c>
      <c r="I54" s="14">
        <v>1825</v>
      </c>
      <c r="J54" s="16">
        <v>952.17</v>
      </c>
      <c r="K54" s="46">
        <f t="shared" si="2"/>
        <v>960</v>
      </c>
      <c r="L54" s="13">
        <f t="shared" si="1"/>
        <v>872.83</v>
      </c>
      <c r="M54" s="6">
        <v>7</v>
      </c>
      <c r="N54" s="5" t="s">
        <v>22</v>
      </c>
      <c r="O54" s="5"/>
    </row>
    <row r="55" spans="1:15" ht="105.75" customHeight="1" x14ac:dyDescent="0.45">
      <c r="A55" s="5" t="s">
        <v>177</v>
      </c>
      <c r="B55" s="51" t="s">
        <v>44</v>
      </c>
      <c r="C55" s="5" t="s">
        <v>199</v>
      </c>
      <c r="D55" s="5" t="s">
        <v>200</v>
      </c>
      <c r="E55" s="5" t="s">
        <v>201</v>
      </c>
      <c r="F55" s="5"/>
      <c r="G55" s="16" t="s">
        <v>21</v>
      </c>
      <c r="H55" s="16">
        <v>20</v>
      </c>
      <c r="I55" s="14">
        <v>2685</v>
      </c>
      <c r="J55" s="16">
        <v>1400.87</v>
      </c>
      <c r="K55" s="46">
        <f t="shared" si="2"/>
        <v>1410</v>
      </c>
      <c r="L55" s="13">
        <f t="shared" si="1"/>
        <v>1284.1300000000001</v>
      </c>
      <c r="M55" s="6">
        <v>7</v>
      </c>
      <c r="N55" s="5" t="s">
        <v>22</v>
      </c>
      <c r="O55" s="5"/>
    </row>
    <row r="56" spans="1:15" ht="105.75" customHeight="1" x14ac:dyDescent="0.45">
      <c r="A56" s="5" t="s">
        <v>177</v>
      </c>
      <c r="B56" s="51" t="s">
        <v>44</v>
      </c>
      <c r="C56" s="5" t="s">
        <v>202</v>
      </c>
      <c r="D56" s="5" t="s">
        <v>203</v>
      </c>
      <c r="E56" s="5" t="s">
        <v>204</v>
      </c>
      <c r="F56" s="5"/>
      <c r="G56" s="16" t="s">
        <v>21</v>
      </c>
      <c r="H56" s="16">
        <v>20</v>
      </c>
      <c r="I56" s="14">
        <v>1995</v>
      </c>
      <c r="J56" s="16">
        <v>1040.8699999999999</v>
      </c>
      <c r="K56" s="46">
        <f t="shared" si="2"/>
        <v>1050</v>
      </c>
      <c r="L56" s="13">
        <f t="shared" si="1"/>
        <v>954.13000000000011</v>
      </c>
      <c r="M56" s="6">
        <v>7</v>
      </c>
      <c r="N56" s="5" t="s">
        <v>22</v>
      </c>
      <c r="O56" s="5"/>
    </row>
    <row r="57" spans="1:15" ht="105.75" customHeight="1" x14ac:dyDescent="0.45">
      <c r="A57" s="5" t="s">
        <v>177</v>
      </c>
      <c r="B57" s="51" t="s">
        <v>44</v>
      </c>
      <c r="C57" s="5" t="s">
        <v>205</v>
      </c>
      <c r="D57" s="5" t="s">
        <v>206</v>
      </c>
      <c r="E57" s="5" t="s">
        <v>207</v>
      </c>
      <c r="F57" s="5"/>
      <c r="G57" s="16" t="s">
        <v>21</v>
      </c>
      <c r="H57" s="16">
        <v>20</v>
      </c>
      <c r="I57" s="14">
        <v>2945</v>
      </c>
      <c r="J57" s="16">
        <v>1536.52</v>
      </c>
      <c r="K57" s="46">
        <f t="shared" si="2"/>
        <v>1540</v>
      </c>
      <c r="L57" s="13">
        <f t="shared" si="1"/>
        <v>1408.48</v>
      </c>
      <c r="M57" s="6">
        <v>7</v>
      </c>
      <c r="N57" s="5" t="s">
        <v>22</v>
      </c>
      <c r="O57" s="5"/>
    </row>
    <row r="58" spans="1:15" ht="105.75" customHeight="1" x14ac:dyDescent="0.45">
      <c r="A58" s="5" t="s">
        <v>208</v>
      </c>
      <c r="B58" s="51" t="s">
        <v>44</v>
      </c>
      <c r="C58" s="5" t="s">
        <v>209</v>
      </c>
      <c r="D58" s="5" t="s">
        <v>210</v>
      </c>
      <c r="E58" s="5" t="s">
        <v>211</v>
      </c>
      <c r="F58" s="5"/>
      <c r="G58" s="16" t="s">
        <v>21</v>
      </c>
      <c r="H58" s="16">
        <v>20</v>
      </c>
      <c r="I58" s="14">
        <v>1785</v>
      </c>
      <c r="J58" s="16">
        <v>931.3</v>
      </c>
      <c r="K58" s="46">
        <f t="shared" si="2"/>
        <v>940</v>
      </c>
      <c r="L58" s="13">
        <f t="shared" si="1"/>
        <v>853.7</v>
      </c>
      <c r="M58" s="6">
        <v>7</v>
      </c>
      <c r="N58" s="5" t="s">
        <v>22</v>
      </c>
      <c r="O58" s="5"/>
    </row>
    <row r="59" spans="1:15" ht="105.75" customHeight="1" x14ac:dyDescent="0.45">
      <c r="A59" s="5" t="s">
        <v>208</v>
      </c>
      <c r="B59" s="51" t="s">
        <v>44</v>
      </c>
      <c r="C59" s="5" t="s">
        <v>212</v>
      </c>
      <c r="D59" s="5" t="s">
        <v>213</v>
      </c>
      <c r="E59" s="5" t="s">
        <v>214</v>
      </c>
      <c r="F59" s="5"/>
      <c r="G59" s="16" t="s">
        <v>21</v>
      </c>
      <c r="H59" s="16">
        <v>20</v>
      </c>
      <c r="I59" s="14">
        <v>2260</v>
      </c>
      <c r="J59" s="16">
        <v>1179.1300000000001</v>
      </c>
      <c r="K59" s="46">
        <f t="shared" si="2"/>
        <v>1180</v>
      </c>
      <c r="L59" s="13">
        <f t="shared" si="1"/>
        <v>1080.8699999999999</v>
      </c>
      <c r="M59" s="6">
        <v>7</v>
      </c>
      <c r="N59" s="5" t="s">
        <v>22</v>
      </c>
      <c r="O59" s="5"/>
    </row>
    <row r="60" spans="1:15" ht="105.75" customHeight="1" x14ac:dyDescent="0.45">
      <c r="A60" s="5" t="s">
        <v>208</v>
      </c>
      <c r="B60" s="51" t="s">
        <v>44</v>
      </c>
      <c r="C60" s="5" t="s">
        <v>215</v>
      </c>
      <c r="D60" s="5" t="s">
        <v>216</v>
      </c>
      <c r="E60" s="5" t="s">
        <v>217</v>
      </c>
      <c r="F60" s="5"/>
      <c r="G60" s="16" t="s">
        <v>21</v>
      </c>
      <c r="H60" s="16">
        <v>20</v>
      </c>
      <c r="I60" s="14">
        <v>1785</v>
      </c>
      <c r="J60" s="16">
        <v>931.3</v>
      </c>
      <c r="K60" s="46">
        <f t="shared" si="2"/>
        <v>940</v>
      </c>
      <c r="L60" s="13">
        <f t="shared" si="1"/>
        <v>853.7</v>
      </c>
      <c r="M60" s="6">
        <v>7</v>
      </c>
      <c r="N60" s="5" t="s">
        <v>22</v>
      </c>
      <c r="O60" s="5"/>
    </row>
    <row r="61" spans="1:15" ht="105.75" customHeight="1" x14ac:dyDescent="0.45">
      <c r="A61" s="5" t="s">
        <v>208</v>
      </c>
      <c r="B61" s="51" t="s">
        <v>44</v>
      </c>
      <c r="C61" s="5" t="s">
        <v>218</v>
      </c>
      <c r="D61" s="5" t="s">
        <v>219</v>
      </c>
      <c r="E61" s="5" t="s">
        <v>220</v>
      </c>
      <c r="F61" s="5"/>
      <c r="G61" s="16" t="s">
        <v>21</v>
      </c>
      <c r="H61" s="16">
        <v>20</v>
      </c>
      <c r="I61" s="14">
        <v>2260</v>
      </c>
      <c r="J61" s="16">
        <v>1179.1300000000001</v>
      </c>
      <c r="K61" s="46">
        <f t="shared" si="2"/>
        <v>1180</v>
      </c>
      <c r="L61" s="13">
        <f t="shared" si="1"/>
        <v>1080.8699999999999</v>
      </c>
      <c r="M61" s="6">
        <v>7</v>
      </c>
      <c r="N61" s="5" t="s">
        <v>22</v>
      </c>
      <c r="O61" s="5"/>
    </row>
    <row r="62" spans="1:15" ht="105.75" customHeight="1" x14ac:dyDescent="0.45">
      <c r="A62" s="5" t="s">
        <v>208</v>
      </c>
      <c r="B62" s="51" t="s">
        <v>16</v>
      </c>
      <c r="C62" s="5" t="s">
        <v>221</v>
      </c>
      <c r="D62" s="5" t="s">
        <v>222</v>
      </c>
      <c r="E62" s="5" t="s">
        <v>223</v>
      </c>
      <c r="F62" s="5"/>
      <c r="G62" s="16" t="s">
        <v>21</v>
      </c>
      <c r="H62" s="16">
        <v>20</v>
      </c>
      <c r="I62" s="14">
        <v>1315</v>
      </c>
      <c r="J62" s="16">
        <v>686.09</v>
      </c>
      <c r="K62" s="46">
        <f t="shared" si="2"/>
        <v>690</v>
      </c>
      <c r="L62" s="13">
        <f>I62-J62</f>
        <v>628.91</v>
      </c>
      <c r="M62" s="6">
        <v>7</v>
      </c>
      <c r="N62" s="5" t="s">
        <v>22</v>
      </c>
      <c r="O62" s="5"/>
    </row>
    <row r="63" spans="1:15" ht="105.75" customHeight="1" x14ac:dyDescent="0.45">
      <c r="A63" s="5" t="s">
        <v>208</v>
      </c>
      <c r="B63" s="51" t="s">
        <v>16</v>
      </c>
      <c r="C63" s="5" t="s">
        <v>224</v>
      </c>
      <c r="D63" s="5" t="s">
        <v>225</v>
      </c>
      <c r="E63" s="5" t="s">
        <v>226</v>
      </c>
      <c r="F63" s="5"/>
      <c r="G63" s="16" t="s">
        <v>21</v>
      </c>
      <c r="H63" s="16">
        <v>20</v>
      </c>
      <c r="I63" s="14">
        <v>1930</v>
      </c>
      <c r="J63" s="16">
        <v>1006.96</v>
      </c>
      <c r="K63" s="46">
        <f t="shared" si="2"/>
        <v>1010</v>
      </c>
      <c r="L63" s="13">
        <f t="shared" si="1"/>
        <v>923.04</v>
      </c>
      <c r="M63" s="6">
        <v>7</v>
      </c>
      <c r="N63" s="5" t="s">
        <v>22</v>
      </c>
      <c r="O63" s="5"/>
    </row>
    <row r="64" spans="1:15" ht="105.75" customHeight="1" x14ac:dyDescent="0.45">
      <c r="A64" s="5" t="s">
        <v>208</v>
      </c>
      <c r="B64" s="51" t="s">
        <v>16</v>
      </c>
      <c r="C64" s="5" t="s">
        <v>227</v>
      </c>
      <c r="D64" s="5" t="s">
        <v>228</v>
      </c>
      <c r="E64" s="5" t="s">
        <v>229</v>
      </c>
      <c r="F64" s="5"/>
      <c r="G64" s="16" t="s">
        <v>21</v>
      </c>
      <c r="H64" s="16">
        <v>20</v>
      </c>
      <c r="I64" s="14">
        <v>2400</v>
      </c>
      <c r="J64" s="16">
        <v>1252.17</v>
      </c>
      <c r="K64" s="46">
        <f t="shared" si="2"/>
        <v>1260</v>
      </c>
      <c r="L64" s="13">
        <f t="shared" si="1"/>
        <v>1147.83</v>
      </c>
      <c r="M64" s="6">
        <v>7</v>
      </c>
      <c r="N64" s="5" t="s">
        <v>22</v>
      </c>
      <c r="O64" s="5"/>
    </row>
    <row r="65" spans="1:15" ht="86.2" customHeight="1" x14ac:dyDescent="0.45">
      <c r="A65" s="5" t="s">
        <v>230</v>
      </c>
      <c r="B65" s="51" t="s">
        <v>44</v>
      </c>
      <c r="C65" s="5" t="s">
        <v>231</v>
      </c>
      <c r="D65" s="5" t="s">
        <v>232</v>
      </c>
      <c r="E65" s="5" t="s">
        <v>233</v>
      </c>
      <c r="F65" s="5"/>
      <c r="G65" s="16" t="s">
        <v>21</v>
      </c>
      <c r="H65" s="16">
        <v>20</v>
      </c>
      <c r="I65" s="14">
        <v>775</v>
      </c>
      <c r="J65" s="17">
        <v>404.34782608695656</v>
      </c>
      <c r="K65" s="46">
        <f t="shared" si="2"/>
        <v>410</v>
      </c>
      <c r="L65" s="13">
        <f t="shared" si="1"/>
        <v>370.65217391304344</v>
      </c>
      <c r="M65" s="6">
        <v>7</v>
      </c>
      <c r="N65" s="5" t="s">
        <v>22</v>
      </c>
      <c r="O65" s="5"/>
    </row>
    <row r="66" spans="1:15" ht="86.2" customHeight="1" x14ac:dyDescent="0.45">
      <c r="A66" s="5" t="s">
        <v>230</v>
      </c>
      <c r="B66" s="51" t="s">
        <v>44</v>
      </c>
      <c r="C66" s="5" t="s">
        <v>234</v>
      </c>
      <c r="D66" s="5" t="s">
        <v>235</v>
      </c>
      <c r="E66" s="5" t="s">
        <v>236</v>
      </c>
      <c r="F66" s="5"/>
      <c r="G66" s="16" t="s">
        <v>21</v>
      </c>
      <c r="H66" s="16">
        <v>20</v>
      </c>
      <c r="I66" s="14">
        <v>1160</v>
      </c>
      <c r="J66" s="17">
        <v>605.21739130434787</v>
      </c>
      <c r="K66" s="46">
        <f t="shared" ref="K66:K97" si="5">CEILING(J66,10)</f>
        <v>610</v>
      </c>
      <c r="L66" s="13">
        <f t="shared" si="1"/>
        <v>554.78260869565213</v>
      </c>
      <c r="M66" s="6">
        <v>7</v>
      </c>
      <c r="N66" s="5" t="s">
        <v>22</v>
      </c>
      <c r="O66" s="5"/>
    </row>
    <row r="67" spans="1:15" ht="86.2" customHeight="1" x14ac:dyDescent="0.45">
      <c r="A67" s="5" t="s">
        <v>230</v>
      </c>
      <c r="B67" s="51" t="s">
        <v>44</v>
      </c>
      <c r="C67" s="5" t="s">
        <v>237</v>
      </c>
      <c r="D67" s="5" t="s">
        <v>238</v>
      </c>
      <c r="E67" s="5" t="s">
        <v>239</v>
      </c>
      <c r="F67" s="5"/>
      <c r="G67" s="16" t="s">
        <v>21</v>
      </c>
      <c r="H67" s="16">
        <v>20</v>
      </c>
      <c r="I67" s="14">
        <v>1485</v>
      </c>
      <c r="J67" s="17">
        <v>774.78260869565224</v>
      </c>
      <c r="K67" s="46">
        <f t="shared" si="5"/>
        <v>780</v>
      </c>
      <c r="L67" s="13">
        <f t="shared" si="1"/>
        <v>710.21739130434776</v>
      </c>
      <c r="M67" s="6">
        <v>7</v>
      </c>
      <c r="N67" s="5" t="s">
        <v>22</v>
      </c>
      <c r="O67" s="5"/>
    </row>
    <row r="68" spans="1:15" ht="86.2" customHeight="1" x14ac:dyDescent="0.45">
      <c r="A68" s="5" t="s">
        <v>230</v>
      </c>
      <c r="B68" s="51" t="s">
        <v>16</v>
      </c>
      <c r="C68" s="5" t="s">
        <v>240</v>
      </c>
      <c r="D68" s="5" t="s">
        <v>241</v>
      </c>
      <c r="E68" s="5" t="s">
        <v>242</v>
      </c>
      <c r="F68" s="5"/>
      <c r="G68" s="16" t="s">
        <v>21</v>
      </c>
      <c r="H68" s="16">
        <v>20</v>
      </c>
      <c r="I68" s="14">
        <v>775</v>
      </c>
      <c r="J68" s="17">
        <v>404.34782608695656</v>
      </c>
      <c r="K68" s="46">
        <f t="shared" si="5"/>
        <v>410</v>
      </c>
      <c r="L68" s="13">
        <f t="shared" si="1"/>
        <v>370.65217391304344</v>
      </c>
      <c r="M68" s="6">
        <v>7</v>
      </c>
      <c r="N68" s="5" t="s">
        <v>22</v>
      </c>
      <c r="O68" s="5"/>
    </row>
    <row r="69" spans="1:15" ht="86.2" customHeight="1" x14ac:dyDescent="0.45">
      <c r="A69" s="5" t="s">
        <v>230</v>
      </c>
      <c r="B69" s="51" t="s">
        <v>16</v>
      </c>
      <c r="C69" s="5" t="s">
        <v>243</v>
      </c>
      <c r="D69" s="5" t="s">
        <v>244</v>
      </c>
      <c r="E69" s="5" t="s">
        <v>245</v>
      </c>
      <c r="F69" s="5"/>
      <c r="G69" s="16" t="s">
        <v>21</v>
      </c>
      <c r="H69" s="16">
        <v>20</v>
      </c>
      <c r="I69" s="14">
        <v>1160</v>
      </c>
      <c r="J69" s="17">
        <v>605.21739130434787</v>
      </c>
      <c r="K69" s="46">
        <f t="shared" si="5"/>
        <v>610</v>
      </c>
      <c r="L69" s="13">
        <f t="shared" si="1"/>
        <v>554.78260869565213</v>
      </c>
      <c r="M69" s="6">
        <v>7</v>
      </c>
      <c r="N69" s="5" t="s">
        <v>22</v>
      </c>
      <c r="O69" s="5"/>
    </row>
    <row r="70" spans="1:15" ht="86.2" customHeight="1" x14ac:dyDescent="0.45">
      <c r="A70" s="5" t="s">
        <v>230</v>
      </c>
      <c r="B70" s="51" t="s">
        <v>16</v>
      </c>
      <c r="C70" s="5" t="s">
        <v>246</v>
      </c>
      <c r="D70" s="5" t="s">
        <v>247</v>
      </c>
      <c r="E70" s="5" t="s">
        <v>248</v>
      </c>
      <c r="F70" s="5"/>
      <c r="G70" s="16" t="s">
        <v>21</v>
      </c>
      <c r="H70" s="16">
        <v>20</v>
      </c>
      <c r="I70" s="14">
        <v>1485</v>
      </c>
      <c r="J70" s="17">
        <v>774.78260869565224</v>
      </c>
      <c r="K70" s="46">
        <f t="shared" si="5"/>
        <v>780</v>
      </c>
      <c r="L70" s="13">
        <f t="shared" si="1"/>
        <v>710.21739130434776</v>
      </c>
      <c r="M70" s="6">
        <v>7</v>
      </c>
      <c r="N70" s="5" t="s">
        <v>22</v>
      </c>
      <c r="O70" s="5"/>
    </row>
    <row r="71" spans="1:15" ht="105.7" customHeight="1" x14ac:dyDescent="0.45">
      <c r="A71" s="5" t="s">
        <v>230</v>
      </c>
      <c r="B71" s="51" t="s">
        <v>44</v>
      </c>
      <c r="C71" s="5" t="s">
        <v>249</v>
      </c>
      <c r="D71" s="5" t="s">
        <v>250</v>
      </c>
      <c r="E71" s="5" t="s">
        <v>251</v>
      </c>
      <c r="F71" s="5"/>
      <c r="G71" s="16" t="s">
        <v>21</v>
      </c>
      <c r="H71" s="16">
        <v>20</v>
      </c>
      <c r="I71" s="14">
        <v>1635</v>
      </c>
      <c r="J71" s="17">
        <v>853.04347826086962</v>
      </c>
      <c r="K71" s="46">
        <f t="shared" si="5"/>
        <v>860</v>
      </c>
      <c r="L71" s="13">
        <f t="shared" si="1"/>
        <v>781.95652173913038</v>
      </c>
      <c r="M71" s="6">
        <v>7</v>
      </c>
      <c r="N71" s="5" t="s">
        <v>22</v>
      </c>
      <c r="O71" s="5"/>
    </row>
    <row r="72" spans="1:15" ht="116.2" customHeight="1" x14ac:dyDescent="0.45">
      <c r="A72" s="5" t="s">
        <v>230</v>
      </c>
      <c r="B72" s="51" t="s">
        <v>44</v>
      </c>
      <c r="C72" s="5" t="s">
        <v>252</v>
      </c>
      <c r="D72" s="5" t="s">
        <v>253</v>
      </c>
      <c r="E72" s="5" t="s">
        <v>254</v>
      </c>
      <c r="F72" s="5"/>
      <c r="G72" s="16" t="s">
        <v>21</v>
      </c>
      <c r="H72" s="16">
        <v>20</v>
      </c>
      <c r="I72" s="14">
        <v>1635</v>
      </c>
      <c r="J72" s="17">
        <v>853.04347826086962</v>
      </c>
      <c r="K72" s="46">
        <f t="shared" si="5"/>
        <v>860</v>
      </c>
      <c r="L72" s="13">
        <f t="shared" ref="L72:L95" si="6">I72-J72</f>
        <v>781.95652173913038</v>
      </c>
      <c r="M72" s="6">
        <v>7</v>
      </c>
      <c r="N72" s="5" t="s">
        <v>22</v>
      </c>
      <c r="O72" s="5"/>
    </row>
    <row r="73" spans="1:15" ht="119.2" customHeight="1" x14ac:dyDescent="0.45">
      <c r="A73" s="5" t="s">
        <v>255</v>
      </c>
      <c r="B73" s="51" t="s">
        <v>44</v>
      </c>
      <c r="C73" s="5" t="s">
        <v>256</v>
      </c>
      <c r="D73" s="5" t="s">
        <v>257</v>
      </c>
      <c r="E73" s="5" t="s">
        <v>258</v>
      </c>
      <c r="F73" s="5"/>
      <c r="G73" s="16" t="s">
        <v>21</v>
      </c>
      <c r="H73" s="16">
        <v>10</v>
      </c>
      <c r="I73" s="14">
        <v>2755</v>
      </c>
      <c r="J73" s="17">
        <v>1437.3913043478262</v>
      </c>
      <c r="K73" s="46">
        <f t="shared" si="5"/>
        <v>1440</v>
      </c>
      <c r="L73" s="13">
        <f t="shared" si="6"/>
        <v>1317.6086956521738</v>
      </c>
      <c r="M73" s="6">
        <v>7</v>
      </c>
      <c r="N73" s="5" t="s">
        <v>22</v>
      </c>
      <c r="O73" s="5"/>
    </row>
    <row r="74" spans="1:15" ht="211.45" customHeight="1" x14ac:dyDescent="0.45">
      <c r="A74" s="5" t="s">
        <v>255</v>
      </c>
      <c r="B74" s="51" t="s">
        <v>44</v>
      </c>
      <c r="C74" s="5" t="s">
        <v>259</v>
      </c>
      <c r="D74" s="5" t="s">
        <v>260</v>
      </c>
      <c r="E74" s="5" t="s">
        <v>261</v>
      </c>
      <c r="F74" s="5"/>
      <c r="G74" s="16" t="s">
        <v>21</v>
      </c>
      <c r="H74" s="16">
        <v>10</v>
      </c>
      <c r="I74" s="14">
        <v>2755</v>
      </c>
      <c r="J74" s="17">
        <v>1437.3913043478262</v>
      </c>
      <c r="K74" s="46">
        <f t="shared" si="5"/>
        <v>1440</v>
      </c>
      <c r="L74" s="13">
        <f t="shared" si="6"/>
        <v>1317.6086956521738</v>
      </c>
      <c r="M74" s="6">
        <v>7</v>
      </c>
      <c r="N74" s="5" t="s">
        <v>22</v>
      </c>
      <c r="O74" s="5"/>
    </row>
    <row r="75" spans="1:15" ht="255.75" customHeight="1" x14ac:dyDescent="0.45">
      <c r="A75" s="5" t="s">
        <v>255</v>
      </c>
      <c r="B75" s="6" t="s">
        <v>16</v>
      </c>
      <c r="C75" s="5" t="s">
        <v>262</v>
      </c>
      <c r="D75" s="5" t="s">
        <v>263</v>
      </c>
      <c r="E75" s="5" t="s">
        <v>264</v>
      </c>
      <c r="F75" s="5"/>
      <c r="G75" s="16" t="s">
        <v>21</v>
      </c>
      <c r="H75" s="16">
        <v>10</v>
      </c>
      <c r="I75" s="14">
        <v>2880</v>
      </c>
      <c r="J75" s="17">
        <v>1502.608695652174</v>
      </c>
      <c r="K75" s="46">
        <f t="shared" si="5"/>
        <v>1510</v>
      </c>
      <c r="L75" s="13">
        <f t="shared" si="6"/>
        <v>1377.391304347826</v>
      </c>
      <c r="M75" s="6">
        <v>7</v>
      </c>
      <c r="N75" s="5" t="s">
        <v>22</v>
      </c>
      <c r="O75" s="5"/>
    </row>
    <row r="76" spans="1:15" ht="102.7" customHeight="1" x14ac:dyDescent="0.45">
      <c r="A76" s="5" t="s">
        <v>265</v>
      </c>
      <c r="B76" s="6" t="s">
        <v>266</v>
      </c>
      <c r="C76" s="5" t="s">
        <v>267</v>
      </c>
      <c r="D76" s="5" t="s">
        <v>268</v>
      </c>
      <c r="E76" s="5" t="s">
        <v>269</v>
      </c>
      <c r="F76" s="16">
        <v>6</v>
      </c>
      <c r="G76" s="16" t="s">
        <v>270</v>
      </c>
      <c r="H76" s="16">
        <v>6</v>
      </c>
      <c r="I76" s="14">
        <v>89.95</v>
      </c>
      <c r="J76" s="17">
        <v>46.9304347826087</v>
      </c>
      <c r="K76" s="46">
        <f t="shared" si="5"/>
        <v>50</v>
      </c>
      <c r="L76" s="13">
        <f t="shared" si="6"/>
        <v>43.019565217391303</v>
      </c>
      <c r="M76" s="6">
        <v>7</v>
      </c>
      <c r="N76" s="5" t="s">
        <v>22</v>
      </c>
      <c r="O76" s="5"/>
    </row>
    <row r="77" spans="1:15" ht="102.7" customHeight="1" x14ac:dyDescent="0.45">
      <c r="A77" s="5" t="s">
        <v>265</v>
      </c>
      <c r="B77" s="51" t="s">
        <v>266</v>
      </c>
      <c r="C77" s="5" t="s">
        <v>271</v>
      </c>
      <c r="D77" s="5" t="s">
        <v>272</v>
      </c>
      <c r="E77" s="5" t="s">
        <v>273</v>
      </c>
      <c r="F77" s="16">
        <v>6</v>
      </c>
      <c r="G77" s="16" t="s">
        <v>270</v>
      </c>
      <c r="H77" s="16">
        <v>6</v>
      </c>
      <c r="I77" s="14">
        <v>89.95</v>
      </c>
      <c r="J77" s="17">
        <v>46.9304347826087</v>
      </c>
      <c r="K77" s="46">
        <f t="shared" si="5"/>
        <v>50</v>
      </c>
      <c r="L77" s="13">
        <f t="shared" si="6"/>
        <v>43.019565217391303</v>
      </c>
      <c r="M77" s="6">
        <v>7</v>
      </c>
      <c r="N77" s="5" t="s">
        <v>22</v>
      </c>
      <c r="O77" s="5"/>
    </row>
    <row r="78" spans="1:15" ht="102.7" customHeight="1" x14ac:dyDescent="0.45">
      <c r="A78" s="5" t="s">
        <v>265</v>
      </c>
      <c r="B78" s="51" t="s">
        <v>266</v>
      </c>
      <c r="C78" s="5" t="s">
        <v>274</v>
      </c>
      <c r="D78" s="5" t="s">
        <v>275</v>
      </c>
      <c r="E78" s="5" t="s">
        <v>276</v>
      </c>
      <c r="F78" s="16">
        <v>6</v>
      </c>
      <c r="G78" s="16" t="s">
        <v>270</v>
      </c>
      <c r="H78" s="16">
        <v>6</v>
      </c>
      <c r="I78" s="14">
        <v>89.95</v>
      </c>
      <c r="J78" s="17">
        <v>46.9304347826087</v>
      </c>
      <c r="K78" s="46">
        <f t="shared" si="5"/>
        <v>50</v>
      </c>
      <c r="L78" s="13">
        <f t="shared" si="6"/>
        <v>43.019565217391303</v>
      </c>
      <c r="M78" s="6">
        <v>7</v>
      </c>
      <c r="N78" s="5" t="s">
        <v>22</v>
      </c>
      <c r="O78" s="5"/>
    </row>
    <row r="79" spans="1:15" ht="102.7" customHeight="1" x14ac:dyDescent="0.45">
      <c r="A79" s="5" t="s">
        <v>265</v>
      </c>
      <c r="B79" s="51" t="s">
        <v>266</v>
      </c>
      <c r="C79" s="5" t="s">
        <v>277</v>
      </c>
      <c r="D79" s="5" t="s">
        <v>278</v>
      </c>
      <c r="E79" s="5" t="s">
        <v>279</v>
      </c>
      <c r="F79" s="16">
        <v>6</v>
      </c>
      <c r="G79" s="16" t="s">
        <v>270</v>
      </c>
      <c r="H79" s="16">
        <v>6</v>
      </c>
      <c r="I79" s="14">
        <v>89.95</v>
      </c>
      <c r="J79" s="17">
        <v>46.9304347826087</v>
      </c>
      <c r="K79" s="46">
        <f t="shared" si="5"/>
        <v>50</v>
      </c>
      <c r="L79" s="13">
        <f t="shared" si="6"/>
        <v>43.019565217391303</v>
      </c>
      <c r="M79" s="6">
        <v>7</v>
      </c>
      <c r="N79" s="5" t="s">
        <v>22</v>
      </c>
      <c r="O79" s="5"/>
    </row>
    <row r="80" spans="1:15" ht="102.7" customHeight="1" x14ac:dyDescent="0.45">
      <c r="A80" s="5" t="s">
        <v>265</v>
      </c>
      <c r="B80" s="51" t="s">
        <v>266</v>
      </c>
      <c r="C80" s="5" t="s">
        <v>280</v>
      </c>
      <c r="D80" s="5" t="s">
        <v>281</v>
      </c>
      <c r="E80" s="5" t="s">
        <v>282</v>
      </c>
      <c r="F80" s="16">
        <v>6</v>
      </c>
      <c r="G80" s="16" t="s">
        <v>270</v>
      </c>
      <c r="H80" s="16">
        <v>6</v>
      </c>
      <c r="I80" s="14">
        <v>89.95</v>
      </c>
      <c r="J80" s="17">
        <v>46.9304347826087</v>
      </c>
      <c r="K80" s="46">
        <f t="shared" si="5"/>
        <v>50</v>
      </c>
      <c r="L80" s="13">
        <f t="shared" si="6"/>
        <v>43.019565217391303</v>
      </c>
      <c r="M80" s="6">
        <v>7</v>
      </c>
      <c r="N80" s="5" t="s">
        <v>22</v>
      </c>
      <c r="O80" s="5"/>
    </row>
    <row r="81" spans="1:15" ht="102.7" customHeight="1" x14ac:dyDescent="0.45">
      <c r="A81" s="5" t="s">
        <v>265</v>
      </c>
      <c r="B81" s="51" t="s">
        <v>266</v>
      </c>
      <c r="C81" s="5" t="s">
        <v>283</v>
      </c>
      <c r="D81" s="5" t="s">
        <v>284</v>
      </c>
      <c r="E81" s="5" t="s">
        <v>285</v>
      </c>
      <c r="F81" s="16">
        <v>6</v>
      </c>
      <c r="G81" s="16" t="s">
        <v>270</v>
      </c>
      <c r="H81" s="16">
        <v>6</v>
      </c>
      <c r="I81" s="14">
        <v>89.95</v>
      </c>
      <c r="J81" s="17">
        <v>46.9304347826087</v>
      </c>
      <c r="K81" s="46">
        <f t="shared" si="5"/>
        <v>50</v>
      </c>
      <c r="L81" s="13">
        <f t="shared" ref="L81:L84" si="7">I81-J81</f>
        <v>43.019565217391303</v>
      </c>
      <c r="M81" s="6">
        <v>7</v>
      </c>
      <c r="N81" s="5" t="s">
        <v>22</v>
      </c>
      <c r="O81" s="5"/>
    </row>
    <row r="82" spans="1:15" ht="102.7" customHeight="1" x14ac:dyDescent="0.45">
      <c r="A82" s="5" t="s">
        <v>265</v>
      </c>
      <c r="B82" s="51" t="s">
        <v>266</v>
      </c>
      <c r="C82" s="5" t="s">
        <v>286</v>
      </c>
      <c r="D82" s="5" t="s">
        <v>287</v>
      </c>
      <c r="E82" s="5" t="s">
        <v>288</v>
      </c>
      <c r="F82" s="16">
        <v>6</v>
      </c>
      <c r="G82" s="16" t="s">
        <v>270</v>
      </c>
      <c r="H82" s="16">
        <v>6</v>
      </c>
      <c r="I82" s="14">
        <v>195</v>
      </c>
      <c r="J82" s="17">
        <f>+I82*0.6/1.15</f>
        <v>101.73913043478262</v>
      </c>
      <c r="K82" s="46">
        <f t="shared" si="5"/>
        <v>110</v>
      </c>
      <c r="L82" s="13">
        <f t="shared" si="7"/>
        <v>93.260869565217376</v>
      </c>
      <c r="M82" s="6">
        <v>7</v>
      </c>
      <c r="N82" s="5" t="s">
        <v>22</v>
      </c>
      <c r="O82" s="5"/>
    </row>
    <row r="83" spans="1:15" ht="102.7" customHeight="1" x14ac:dyDescent="0.45">
      <c r="A83" s="5" t="s">
        <v>265</v>
      </c>
      <c r="B83" s="51" t="s">
        <v>266</v>
      </c>
      <c r="C83" s="5" t="s">
        <v>289</v>
      </c>
      <c r="D83" s="5" t="s">
        <v>290</v>
      </c>
      <c r="E83" s="5" t="s">
        <v>291</v>
      </c>
      <c r="F83" s="16">
        <v>6</v>
      </c>
      <c r="G83" s="16" t="s">
        <v>270</v>
      </c>
      <c r="H83" s="16">
        <v>6</v>
      </c>
      <c r="I83" s="14">
        <v>89.95</v>
      </c>
      <c r="J83" s="17">
        <v>46.9304347826087</v>
      </c>
      <c r="K83" s="46">
        <f t="shared" si="5"/>
        <v>50</v>
      </c>
      <c r="L83" s="13">
        <f t="shared" si="7"/>
        <v>43.019565217391303</v>
      </c>
      <c r="M83" s="6">
        <v>7</v>
      </c>
      <c r="N83" s="5" t="s">
        <v>22</v>
      </c>
      <c r="O83" s="5"/>
    </row>
    <row r="84" spans="1:15" ht="102.7" customHeight="1" x14ac:dyDescent="0.45">
      <c r="A84" s="5" t="s">
        <v>265</v>
      </c>
      <c r="B84" s="51" t="s">
        <v>266</v>
      </c>
      <c r="C84" s="5" t="s">
        <v>292</v>
      </c>
      <c r="D84" s="5" t="s">
        <v>293</v>
      </c>
      <c r="E84" s="5" t="s">
        <v>294</v>
      </c>
      <c r="F84" s="16">
        <v>6</v>
      </c>
      <c r="G84" s="16" t="s">
        <v>270</v>
      </c>
      <c r="H84" s="16">
        <v>6</v>
      </c>
      <c r="I84" s="14">
        <v>195</v>
      </c>
      <c r="J84" s="17">
        <f>+I84*0.6/1.15</f>
        <v>101.73913043478262</v>
      </c>
      <c r="K84" s="46">
        <f t="shared" si="5"/>
        <v>110</v>
      </c>
      <c r="L84" s="13">
        <f t="shared" si="7"/>
        <v>93.260869565217376</v>
      </c>
      <c r="M84" s="6">
        <v>7</v>
      </c>
      <c r="N84" s="5" t="s">
        <v>22</v>
      </c>
      <c r="O84" s="5"/>
    </row>
    <row r="85" spans="1:15" ht="130.05000000000001" customHeight="1" x14ac:dyDescent="0.45">
      <c r="A85" s="5" t="s">
        <v>295</v>
      </c>
      <c r="B85" s="51" t="s">
        <v>16</v>
      </c>
      <c r="C85" s="5" t="s">
        <v>296</v>
      </c>
      <c r="D85" s="5" t="s">
        <v>297</v>
      </c>
      <c r="E85" s="5" t="s">
        <v>298</v>
      </c>
      <c r="F85" s="5" t="s">
        <v>20</v>
      </c>
      <c r="G85" s="16" t="s">
        <v>21</v>
      </c>
      <c r="H85" s="16">
        <v>20</v>
      </c>
      <c r="I85" s="16">
        <v>3310</v>
      </c>
      <c r="J85" s="14">
        <v>1726.96</v>
      </c>
      <c r="K85" s="46">
        <f t="shared" si="5"/>
        <v>1730</v>
      </c>
      <c r="L85" s="13">
        <f t="shared" si="6"/>
        <v>1583.04</v>
      </c>
      <c r="M85" s="6">
        <v>7</v>
      </c>
      <c r="N85" s="5" t="s">
        <v>22</v>
      </c>
      <c r="O85" s="5"/>
    </row>
    <row r="86" spans="1:15" ht="164.55" customHeight="1" x14ac:dyDescent="0.45">
      <c r="A86" s="5" t="s">
        <v>295</v>
      </c>
      <c r="B86" s="51" t="s">
        <v>16</v>
      </c>
      <c r="C86" s="5" t="s">
        <v>299</v>
      </c>
      <c r="D86" s="5" t="s">
        <v>300</v>
      </c>
      <c r="E86" s="5" t="s">
        <v>301</v>
      </c>
      <c r="F86" s="5" t="s">
        <v>26</v>
      </c>
      <c r="G86" s="16" t="s">
        <v>21</v>
      </c>
      <c r="H86" s="16">
        <v>20</v>
      </c>
      <c r="I86" s="16">
        <v>2310</v>
      </c>
      <c r="J86" s="14">
        <v>1205.22</v>
      </c>
      <c r="K86" s="46">
        <f t="shared" si="5"/>
        <v>1210</v>
      </c>
      <c r="L86" s="13">
        <f t="shared" si="6"/>
        <v>1104.78</v>
      </c>
      <c r="M86" s="6">
        <v>7</v>
      </c>
      <c r="N86" s="5" t="s">
        <v>22</v>
      </c>
      <c r="O86" s="5"/>
    </row>
    <row r="87" spans="1:15" ht="172.05" customHeight="1" x14ac:dyDescent="0.45">
      <c r="A87" s="5" t="s">
        <v>295</v>
      </c>
      <c r="B87" s="51" t="s">
        <v>16</v>
      </c>
      <c r="C87" s="5" t="s">
        <v>302</v>
      </c>
      <c r="D87" s="5" t="s">
        <v>303</v>
      </c>
      <c r="E87" s="5" t="s">
        <v>304</v>
      </c>
      <c r="F87" s="5" t="s">
        <v>26</v>
      </c>
      <c r="G87" s="16" t="s">
        <v>21</v>
      </c>
      <c r="H87" s="16">
        <v>20</v>
      </c>
      <c r="I87" s="16">
        <v>2805</v>
      </c>
      <c r="J87" s="16">
        <v>1463.48</v>
      </c>
      <c r="K87" s="46">
        <f t="shared" si="5"/>
        <v>1470</v>
      </c>
      <c r="L87" s="13">
        <f t="shared" si="6"/>
        <v>1341.52</v>
      </c>
      <c r="M87" s="6">
        <v>7</v>
      </c>
      <c r="N87" s="5" t="s">
        <v>22</v>
      </c>
      <c r="O87" s="5"/>
    </row>
    <row r="88" spans="1:15" ht="188.55" customHeight="1" x14ac:dyDescent="0.45">
      <c r="A88" s="5" t="s">
        <v>295</v>
      </c>
      <c r="B88" s="51" t="s">
        <v>16</v>
      </c>
      <c r="C88" s="5" t="s">
        <v>305</v>
      </c>
      <c r="D88" s="5" t="s">
        <v>306</v>
      </c>
      <c r="E88" s="5" t="s">
        <v>307</v>
      </c>
      <c r="F88" s="5" t="s">
        <v>88</v>
      </c>
      <c r="G88" s="16" t="s">
        <v>21</v>
      </c>
      <c r="H88" s="16">
        <v>20</v>
      </c>
      <c r="I88" s="16">
        <v>3220</v>
      </c>
      <c r="J88" s="16">
        <v>1680</v>
      </c>
      <c r="K88" s="46">
        <f t="shared" si="5"/>
        <v>1680</v>
      </c>
      <c r="L88" s="13">
        <f t="shared" si="6"/>
        <v>1540</v>
      </c>
      <c r="M88" s="6">
        <v>7</v>
      </c>
      <c r="N88" s="5" t="s">
        <v>22</v>
      </c>
      <c r="O88" s="5"/>
    </row>
    <row r="89" spans="1:15" ht="160.05000000000001" customHeight="1" x14ac:dyDescent="0.45">
      <c r="A89" s="5" t="s">
        <v>295</v>
      </c>
      <c r="B89" s="51" t="s">
        <v>16</v>
      </c>
      <c r="C89" s="5" t="s">
        <v>308</v>
      </c>
      <c r="D89" s="5" t="s">
        <v>309</v>
      </c>
      <c r="E89" s="5" t="s">
        <v>310</v>
      </c>
      <c r="F89" s="5" t="s">
        <v>36</v>
      </c>
      <c r="G89" s="16" t="s">
        <v>21</v>
      </c>
      <c r="H89" s="16">
        <v>20</v>
      </c>
      <c r="I89" s="16">
        <v>1935</v>
      </c>
      <c r="J89" s="16">
        <v>1009.57</v>
      </c>
      <c r="K89" s="46">
        <f t="shared" si="5"/>
        <v>1010</v>
      </c>
      <c r="L89" s="13">
        <f t="shared" si="6"/>
        <v>925.43</v>
      </c>
      <c r="M89" s="6">
        <v>7</v>
      </c>
      <c r="N89" s="5" t="s">
        <v>22</v>
      </c>
      <c r="O89" s="5"/>
    </row>
    <row r="90" spans="1:15" ht="83.55" customHeight="1" x14ac:dyDescent="0.45">
      <c r="A90" s="5" t="s">
        <v>295</v>
      </c>
      <c r="B90" s="51" t="s">
        <v>44</v>
      </c>
      <c r="C90" s="5" t="s">
        <v>311</v>
      </c>
      <c r="D90" s="5" t="s">
        <v>312</v>
      </c>
      <c r="E90" s="5" t="s">
        <v>313</v>
      </c>
      <c r="F90" s="5" t="s">
        <v>20</v>
      </c>
      <c r="G90" s="16" t="s">
        <v>21</v>
      </c>
      <c r="H90" s="16">
        <v>20</v>
      </c>
      <c r="I90" s="16">
        <v>3090</v>
      </c>
      <c r="J90" s="16">
        <v>1612.17</v>
      </c>
      <c r="K90" s="46">
        <f t="shared" si="5"/>
        <v>1620</v>
      </c>
      <c r="L90" s="13">
        <f t="shared" si="6"/>
        <v>1477.83</v>
      </c>
      <c r="M90" s="6">
        <v>7</v>
      </c>
      <c r="N90" s="5" t="s">
        <v>22</v>
      </c>
      <c r="O90" s="5"/>
    </row>
    <row r="91" spans="1:15" ht="107.55" customHeight="1" x14ac:dyDescent="0.45">
      <c r="A91" s="5" t="s">
        <v>295</v>
      </c>
      <c r="B91" s="51" t="s">
        <v>44</v>
      </c>
      <c r="C91" s="5" t="s">
        <v>314</v>
      </c>
      <c r="D91" s="5" t="s">
        <v>315</v>
      </c>
      <c r="E91" s="5" t="s">
        <v>316</v>
      </c>
      <c r="F91" s="5" t="s">
        <v>317</v>
      </c>
      <c r="G91" s="16" t="s">
        <v>21</v>
      </c>
      <c r="H91" s="16">
        <v>20</v>
      </c>
      <c r="I91" s="16">
        <v>3570</v>
      </c>
      <c r="J91" s="14">
        <v>1862.61</v>
      </c>
      <c r="K91" s="46">
        <f t="shared" si="5"/>
        <v>1870</v>
      </c>
      <c r="L91" s="13">
        <f t="shared" si="6"/>
        <v>1707.39</v>
      </c>
      <c r="M91" s="6">
        <v>7</v>
      </c>
      <c r="N91" s="5" t="s">
        <v>22</v>
      </c>
      <c r="O91" s="5"/>
    </row>
    <row r="92" spans="1:15" ht="109.05" customHeight="1" x14ac:dyDescent="0.45">
      <c r="A92" s="5" t="s">
        <v>295</v>
      </c>
      <c r="B92" s="51" t="s">
        <v>44</v>
      </c>
      <c r="C92" s="5" t="s">
        <v>318</v>
      </c>
      <c r="D92" s="5" t="s">
        <v>319</v>
      </c>
      <c r="E92" s="5" t="s">
        <v>320</v>
      </c>
      <c r="F92" s="5" t="s">
        <v>122</v>
      </c>
      <c r="G92" s="16" t="s">
        <v>21</v>
      </c>
      <c r="H92" s="16">
        <v>20</v>
      </c>
      <c r="I92" s="16">
        <v>2220</v>
      </c>
      <c r="J92" s="14">
        <v>1158.26</v>
      </c>
      <c r="K92" s="46">
        <f t="shared" si="5"/>
        <v>1160</v>
      </c>
      <c r="L92" s="13">
        <f t="shared" si="6"/>
        <v>1061.74</v>
      </c>
      <c r="M92" s="6">
        <v>7</v>
      </c>
      <c r="N92" s="5" t="s">
        <v>22</v>
      </c>
      <c r="O92" s="5"/>
    </row>
    <row r="93" spans="1:15" ht="100.05" customHeight="1" x14ac:dyDescent="0.45">
      <c r="A93" s="18" t="s">
        <v>295</v>
      </c>
      <c r="B93" s="51" t="s">
        <v>44</v>
      </c>
      <c r="C93" s="18" t="s">
        <v>321</v>
      </c>
      <c r="D93" s="18" t="s">
        <v>322</v>
      </c>
      <c r="E93" s="18" t="s">
        <v>323</v>
      </c>
      <c r="F93" s="18" t="s">
        <v>20</v>
      </c>
      <c r="G93" s="19" t="s">
        <v>21</v>
      </c>
      <c r="H93" s="19">
        <v>20</v>
      </c>
      <c r="I93" s="19">
        <v>3090</v>
      </c>
      <c r="J93" s="19">
        <v>1612.17</v>
      </c>
      <c r="K93" s="46">
        <f t="shared" si="5"/>
        <v>1620</v>
      </c>
      <c r="L93" s="20">
        <f t="shared" si="6"/>
        <v>1477.83</v>
      </c>
      <c r="M93" s="21">
        <v>7</v>
      </c>
      <c r="N93" s="48" t="s">
        <v>22</v>
      </c>
      <c r="O93" s="18"/>
    </row>
    <row r="94" spans="1:15" ht="112.05" customHeight="1" x14ac:dyDescent="0.5">
      <c r="A94" s="22" t="s">
        <v>295</v>
      </c>
      <c r="B94" s="51" t="s">
        <v>44</v>
      </c>
      <c r="C94" s="22" t="s">
        <v>324</v>
      </c>
      <c r="D94" s="22" t="s">
        <v>325</v>
      </c>
      <c r="E94" s="22" t="s">
        <v>326</v>
      </c>
      <c r="F94" s="22" t="s">
        <v>122</v>
      </c>
      <c r="G94" s="23" t="s">
        <v>21</v>
      </c>
      <c r="H94" s="23">
        <v>20</v>
      </c>
      <c r="I94" s="23">
        <v>2220</v>
      </c>
      <c r="J94" s="23">
        <v>1158.26</v>
      </c>
      <c r="K94" s="46">
        <f t="shared" si="5"/>
        <v>1160</v>
      </c>
      <c r="L94" s="24">
        <f t="shared" si="6"/>
        <v>1061.74</v>
      </c>
      <c r="M94" s="25">
        <v>7</v>
      </c>
      <c r="N94" s="48" t="s">
        <v>22</v>
      </c>
      <c r="O94" s="22"/>
    </row>
    <row r="95" spans="1:15" ht="112.05" customHeight="1" x14ac:dyDescent="0.5">
      <c r="A95" s="22" t="s">
        <v>295</v>
      </c>
      <c r="B95" s="51" t="s">
        <v>44</v>
      </c>
      <c r="C95" s="22" t="s">
        <v>327</v>
      </c>
      <c r="D95" s="22" t="s">
        <v>328</v>
      </c>
      <c r="E95" s="22" t="s">
        <v>329</v>
      </c>
      <c r="F95" s="22" t="s">
        <v>317</v>
      </c>
      <c r="G95" s="23" t="s">
        <v>21</v>
      </c>
      <c r="H95" s="23">
        <v>20</v>
      </c>
      <c r="I95" s="23">
        <v>3570</v>
      </c>
      <c r="J95" s="23">
        <v>1862.61</v>
      </c>
      <c r="K95" s="46">
        <f t="shared" si="5"/>
        <v>1870</v>
      </c>
      <c r="L95" s="24">
        <f t="shared" si="6"/>
        <v>1707.39</v>
      </c>
      <c r="M95" s="25">
        <v>7</v>
      </c>
      <c r="N95" s="48" t="s">
        <v>22</v>
      </c>
      <c r="O95" s="22"/>
    </row>
    <row r="96" spans="1:15" ht="132" customHeight="1" x14ac:dyDescent="0.45">
      <c r="A96" s="26" t="s">
        <v>330</v>
      </c>
      <c r="B96" s="25" t="s">
        <v>16</v>
      </c>
      <c r="C96" s="26" t="s">
        <v>331</v>
      </c>
      <c r="D96" s="27">
        <v>8057971188192</v>
      </c>
      <c r="E96" s="26" t="s">
        <v>332</v>
      </c>
      <c r="F96" s="26" t="s">
        <v>172</v>
      </c>
      <c r="G96" s="25" t="s">
        <v>21</v>
      </c>
      <c r="H96" s="25">
        <v>20</v>
      </c>
      <c r="I96" s="25">
        <v>3460</v>
      </c>
      <c r="J96" s="25">
        <v>1805.22</v>
      </c>
      <c r="K96" s="53">
        <f t="shared" si="5"/>
        <v>1810</v>
      </c>
      <c r="L96" s="28">
        <f>SUM(I96-J96)</f>
        <v>1654.78</v>
      </c>
      <c r="M96" s="25">
        <v>7</v>
      </c>
      <c r="N96" s="48" t="s">
        <v>22</v>
      </c>
      <c r="O96" s="26"/>
    </row>
    <row r="97" spans="1:15" ht="123.75" customHeight="1" x14ac:dyDescent="0.45">
      <c r="A97" s="26" t="s">
        <v>330</v>
      </c>
      <c r="B97" s="25" t="s">
        <v>16</v>
      </c>
      <c r="C97" s="26" t="s">
        <v>333</v>
      </c>
      <c r="D97" s="27">
        <v>8057971188185</v>
      </c>
      <c r="E97" s="26" t="s">
        <v>334</v>
      </c>
      <c r="F97" s="26" t="s">
        <v>164</v>
      </c>
      <c r="G97" s="25" t="s">
        <v>21</v>
      </c>
      <c r="H97" s="25">
        <v>20</v>
      </c>
      <c r="I97" s="25">
        <v>2575</v>
      </c>
      <c r="J97" s="25">
        <v>1343.48</v>
      </c>
      <c r="K97" s="53">
        <f t="shared" si="5"/>
        <v>1350</v>
      </c>
      <c r="L97" s="28">
        <f t="shared" ref="L97:L104" si="8">SUM(I97-J97)</f>
        <v>1231.52</v>
      </c>
      <c r="M97" s="25">
        <v>7</v>
      </c>
      <c r="N97" s="48" t="s">
        <v>22</v>
      </c>
      <c r="O97" s="26"/>
    </row>
    <row r="98" spans="1:15" ht="130.5" customHeight="1" x14ac:dyDescent="0.45">
      <c r="A98" s="26" t="s">
        <v>330</v>
      </c>
      <c r="B98" s="25" t="s">
        <v>16</v>
      </c>
      <c r="C98" s="29" t="s">
        <v>335</v>
      </c>
      <c r="D98" s="30">
        <v>8057971188109</v>
      </c>
      <c r="E98" s="29" t="s">
        <v>336</v>
      </c>
      <c r="F98" s="26" t="s">
        <v>337</v>
      </c>
      <c r="G98" s="25" t="s">
        <v>21</v>
      </c>
      <c r="H98" s="25">
        <v>20</v>
      </c>
      <c r="I98" s="31">
        <v>2140</v>
      </c>
      <c r="J98" s="25">
        <v>1116.52</v>
      </c>
      <c r="K98" s="53">
        <f t="shared" ref="K98:K105" si="9">CEILING(J98,10)</f>
        <v>1120</v>
      </c>
      <c r="L98" s="28">
        <f t="shared" si="8"/>
        <v>1023.48</v>
      </c>
      <c r="M98" s="25">
        <v>7</v>
      </c>
      <c r="N98" s="48" t="s">
        <v>22</v>
      </c>
      <c r="O98" s="26"/>
    </row>
    <row r="99" spans="1:15" ht="133.5" customHeight="1" x14ac:dyDescent="0.45">
      <c r="A99" s="26" t="s">
        <v>330</v>
      </c>
      <c r="B99" s="25" t="s">
        <v>16</v>
      </c>
      <c r="C99" s="29" t="s">
        <v>338</v>
      </c>
      <c r="D99" s="30">
        <v>8057971188116</v>
      </c>
      <c r="E99" s="29" t="s">
        <v>339</v>
      </c>
      <c r="F99" s="26" t="s">
        <v>172</v>
      </c>
      <c r="G99" s="25" t="s">
        <v>21</v>
      </c>
      <c r="H99" s="25">
        <v>20</v>
      </c>
      <c r="I99" s="31">
        <v>2855</v>
      </c>
      <c r="J99" s="25">
        <v>1489.57</v>
      </c>
      <c r="K99" s="53">
        <f t="shared" si="9"/>
        <v>1490</v>
      </c>
      <c r="L99" s="28">
        <f t="shared" si="8"/>
        <v>1365.43</v>
      </c>
      <c r="M99" s="25">
        <v>7</v>
      </c>
      <c r="N99" s="48" t="s">
        <v>22</v>
      </c>
      <c r="O99" s="26"/>
    </row>
    <row r="100" spans="1:15" ht="127.5" customHeight="1" x14ac:dyDescent="0.45">
      <c r="A100" s="26" t="s">
        <v>330</v>
      </c>
      <c r="B100" s="25" t="s">
        <v>16</v>
      </c>
      <c r="C100" s="29" t="s">
        <v>340</v>
      </c>
      <c r="D100" s="30">
        <v>8056669925941</v>
      </c>
      <c r="E100" s="36" t="s">
        <v>341</v>
      </c>
      <c r="F100" s="52" t="s">
        <v>342</v>
      </c>
      <c r="G100" s="42" t="s">
        <v>21</v>
      </c>
      <c r="H100" s="25">
        <v>20</v>
      </c>
      <c r="I100" s="31">
        <v>4090</v>
      </c>
      <c r="J100" s="25">
        <v>2133.91</v>
      </c>
      <c r="K100" s="53">
        <f t="shared" si="9"/>
        <v>2140</v>
      </c>
      <c r="L100" s="28">
        <f t="shared" si="8"/>
        <v>1956.0900000000001</v>
      </c>
      <c r="M100" s="25">
        <v>7</v>
      </c>
      <c r="N100" s="48" t="s">
        <v>22</v>
      </c>
      <c r="O100" s="26"/>
    </row>
    <row r="101" spans="1:15" ht="162.75" customHeight="1" x14ac:dyDescent="0.45">
      <c r="A101" s="26" t="s">
        <v>330</v>
      </c>
      <c r="B101" s="25" t="s">
        <v>16</v>
      </c>
      <c r="C101" s="35" t="s">
        <v>343</v>
      </c>
      <c r="D101" s="34">
        <v>8056669925934</v>
      </c>
      <c r="E101" s="36" t="s">
        <v>344</v>
      </c>
      <c r="F101" s="52" t="s">
        <v>164</v>
      </c>
      <c r="G101" s="42" t="s">
        <v>21</v>
      </c>
      <c r="H101" s="25">
        <v>20</v>
      </c>
      <c r="I101" s="31">
        <v>3225</v>
      </c>
      <c r="J101" s="25">
        <v>1682.61</v>
      </c>
      <c r="K101" s="53">
        <f t="shared" si="9"/>
        <v>1690</v>
      </c>
      <c r="L101" s="28">
        <f>SUM(I101-J101)</f>
        <v>1542.39</v>
      </c>
      <c r="M101" s="25">
        <v>7</v>
      </c>
      <c r="N101" s="48" t="s">
        <v>22</v>
      </c>
      <c r="O101" s="26"/>
    </row>
    <row r="102" spans="1:15" ht="162.75" customHeight="1" x14ac:dyDescent="0.45">
      <c r="A102" s="26" t="s">
        <v>330</v>
      </c>
      <c r="B102" s="25" t="s">
        <v>44</v>
      </c>
      <c r="C102" s="29" t="s">
        <v>345</v>
      </c>
      <c r="D102" s="30">
        <v>8056669925903</v>
      </c>
      <c r="E102" s="36" t="s">
        <v>346</v>
      </c>
      <c r="F102" s="52" t="s">
        <v>164</v>
      </c>
      <c r="G102" s="42" t="s">
        <v>21</v>
      </c>
      <c r="H102" s="25">
        <v>20</v>
      </c>
      <c r="I102" s="31">
        <v>2705</v>
      </c>
      <c r="J102" s="25">
        <v>1411.3</v>
      </c>
      <c r="K102" s="53">
        <f t="shared" si="9"/>
        <v>1420</v>
      </c>
      <c r="L102" s="28">
        <f>SUM(I102-J102)</f>
        <v>1293.7</v>
      </c>
      <c r="M102" s="25">
        <v>7</v>
      </c>
      <c r="N102" s="48" t="s">
        <v>22</v>
      </c>
      <c r="O102" s="26"/>
    </row>
    <row r="103" spans="1:15" ht="344.25" customHeight="1" x14ac:dyDescent="0.45">
      <c r="A103" s="26" t="s">
        <v>330</v>
      </c>
      <c r="B103" s="25" t="s">
        <v>44</v>
      </c>
      <c r="C103" s="29" t="s">
        <v>347</v>
      </c>
      <c r="D103" s="30">
        <v>8056669925897</v>
      </c>
      <c r="E103" s="36" t="s">
        <v>348</v>
      </c>
      <c r="F103" s="52" t="s">
        <v>172</v>
      </c>
      <c r="G103" s="42" t="s">
        <v>21</v>
      </c>
      <c r="H103" s="25">
        <v>20</v>
      </c>
      <c r="I103" s="31">
        <v>3700</v>
      </c>
      <c r="J103" s="25">
        <v>1930.43</v>
      </c>
      <c r="K103" s="53">
        <f t="shared" si="9"/>
        <v>1940</v>
      </c>
      <c r="L103" s="28">
        <f t="shared" si="8"/>
        <v>1769.57</v>
      </c>
      <c r="M103" s="25">
        <v>7</v>
      </c>
      <c r="N103" s="48" t="s">
        <v>22</v>
      </c>
      <c r="O103" s="26"/>
    </row>
    <row r="104" spans="1:15" ht="348" customHeight="1" x14ac:dyDescent="0.45">
      <c r="A104" s="26" t="s">
        <v>330</v>
      </c>
      <c r="B104" s="25" t="s">
        <v>44</v>
      </c>
      <c r="C104" s="26" t="s">
        <v>349</v>
      </c>
      <c r="D104" s="27">
        <v>8057971181544</v>
      </c>
      <c r="E104" s="26" t="s">
        <v>350</v>
      </c>
      <c r="F104" s="26" t="s">
        <v>172</v>
      </c>
      <c r="G104" s="25" t="s">
        <v>21</v>
      </c>
      <c r="H104" s="25">
        <v>20</v>
      </c>
      <c r="I104" s="31">
        <v>2900</v>
      </c>
      <c r="J104" s="25">
        <v>1513.04</v>
      </c>
      <c r="K104" s="53">
        <f t="shared" si="9"/>
        <v>1520</v>
      </c>
      <c r="L104" s="28">
        <f t="shared" si="8"/>
        <v>1386.96</v>
      </c>
      <c r="M104" s="25">
        <v>7</v>
      </c>
      <c r="N104" s="48" t="s">
        <v>22</v>
      </c>
      <c r="O104" s="26"/>
    </row>
    <row r="105" spans="1:15" ht="317.25" customHeight="1" x14ac:dyDescent="0.45">
      <c r="A105" s="26" t="s">
        <v>330</v>
      </c>
      <c r="B105" s="25" t="s">
        <v>16</v>
      </c>
      <c r="C105" s="26" t="s">
        <v>351</v>
      </c>
      <c r="D105" s="27">
        <v>8057971183739</v>
      </c>
      <c r="E105" s="26" t="s">
        <v>352</v>
      </c>
      <c r="F105" s="26" t="s">
        <v>172</v>
      </c>
      <c r="G105" s="25" t="s">
        <v>21</v>
      </c>
      <c r="H105" s="25">
        <v>20</v>
      </c>
      <c r="I105" s="31">
        <v>3810</v>
      </c>
      <c r="J105" s="25">
        <v>1987.83</v>
      </c>
      <c r="K105" s="25">
        <f t="shared" si="9"/>
        <v>1990</v>
      </c>
      <c r="L105" s="28">
        <f>SUM(I105-J105)</f>
        <v>1822.17</v>
      </c>
      <c r="M105" s="25">
        <v>7</v>
      </c>
      <c r="N105" s="48" t="s">
        <v>22</v>
      </c>
      <c r="O105" s="26"/>
    </row>
    <row r="106" spans="1:15" ht="63.75" customHeight="1" x14ac:dyDescent="0.5">
      <c r="A106" s="22" t="s">
        <v>353</v>
      </c>
      <c r="B106" s="25" t="s">
        <v>266</v>
      </c>
      <c r="C106" s="22" t="s">
        <v>354</v>
      </c>
      <c r="D106" s="32">
        <v>194251159546</v>
      </c>
      <c r="E106" s="44" t="s">
        <v>355</v>
      </c>
      <c r="F106" s="22" t="s">
        <v>356</v>
      </c>
      <c r="G106" s="23" t="s">
        <v>357</v>
      </c>
      <c r="H106" s="22"/>
      <c r="I106" s="33">
        <v>950</v>
      </c>
      <c r="J106" s="23"/>
      <c r="K106" s="45">
        <v>520</v>
      </c>
      <c r="L106" s="28">
        <f>I106-K106</f>
        <v>430</v>
      </c>
      <c r="M106" s="25"/>
      <c r="N106" s="48" t="s">
        <v>22</v>
      </c>
      <c r="O106" s="22"/>
    </row>
    <row r="107" spans="1:15" ht="66.75" customHeight="1" x14ac:dyDescent="0.5">
      <c r="A107" s="22" t="s">
        <v>353</v>
      </c>
      <c r="B107" s="45" t="s">
        <v>266</v>
      </c>
      <c r="C107" s="22" t="s">
        <v>358</v>
      </c>
      <c r="D107" s="32">
        <v>194251159553</v>
      </c>
      <c r="E107" s="26" t="s">
        <v>359</v>
      </c>
      <c r="F107" s="22" t="s">
        <v>356</v>
      </c>
      <c r="G107" s="23" t="s">
        <v>357</v>
      </c>
      <c r="H107" s="22"/>
      <c r="I107" s="33">
        <v>950</v>
      </c>
      <c r="J107" s="23"/>
      <c r="K107" s="45">
        <v>520</v>
      </c>
      <c r="L107" s="28">
        <f t="shared" ref="L107:L109" si="10">I107-K107</f>
        <v>430</v>
      </c>
      <c r="M107" s="25"/>
      <c r="N107" s="48" t="s">
        <v>22</v>
      </c>
      <c r="O107" s="22"/>
    </row>
    <row r="108" spans="1:15" ht="74.25" customHeight="1" x14ac:dyDescent="0.5">
      <c r="A108" s="22" t="s">
        <v>353</v>
      </c>
      <c r="B108" s="45" t="s">
        <v>266</v>
      </c>
      <c r="C108" s="22" t="s">
        <v>360</v>
      </c>
      <c r="D108" s="32">
        <v>194251160849</v>
      </c>
      <c r="E108" s="44" t="s">
        <v>361</v>
      </c>
      <c r="F108" s="22" t="s">
        <v>362</v>
      </c>
      <c r="G108" s="23" t="s">
        <v>357</v>
      </c>
      <c r="H108" s="22"/>
      <c r="I108" s="33">
        <v>840</v>
      </c>
      <c r="J108" s="23"/>
      <c r="K108" s="45">
        <v>460</v>
      </c>
      <c r="L108" s="28">
        <f t="shared" si="10"/>
        <v>380</v>
      </c>
      <c r="M108" s="25"/>
      <c r="N108" s="48" t="s">
        <v>22</v>
      </c>
      <c r="O108" s="22"/>
    </row>
    <row r="109" spans="1:15" ht="79.5" customHeight="1" x14ac:dyDescent="0.5">
      <c r="A109" s="22" t="s">
        <v>353</v>
      </c>
      <c r="B109" s="45" t="s">
        <v>266</v>
      </c>
      <c r="C109" s="22" t="s">
        <v>363</v>
      </c>
      <c r="D109" s="32">
        <v>194251161006</v>
      </c>
      <c r="E109" s="44" t="s">
        <v>364</v>
      </c>
      <c r="F109" s="22" t="s">
        <v>365</v>
      </c>
      <c r="G109" s="23" t="s">
        <v>357</v>
      </c>
      <c r="H109" s="22"/>
      <c r="I109" s="33">
        <v>980</v>
      </c>
      <c r="J109" s="23"/>
      <c r="K109" s="45">
        <v>540</v>
      </c>
      <c r="L109" s="28">
        <f t="shared" si="10"/>
        <v>440</v>
      </c>
      <c r="M109" s="25"/>
      <c r="N109" s="48" t="s">
        <v>22</v>
      </c>
      <c r="O109" s="22"/>
    </row>
    <row r="110" spans="1:15" s="39" customFormat="1" ht="15.75" x14ac:dyDescent="0.45">
      <c r="A110" s="38" t="s">
        <v>366</v>
      </c>
      <c r="B110" s="45" t="s">
        <v>266</v>
      </c>
      <c r="C110" s="38" t="s">
        <v>367</v>
      </c>
      <c r="D110" s="27">
        <v>810912032613</v>
      </c>
      <c r="E110" s="26" t="s">
        <v>368</v>
      </c>
      <c r="F110" s="38" t="s">
        <v>369</v>
      </c>
      <c r="G110" s="25" t="s">
        <v>370</v>
      </c>
      <c r="H110" s="25">
        <v>30</v>
      </c>
      <c r="I110" s="31">
        <v>795</v>
      </c>
      <c r="J110" s="25">
        <v>449.35</v>
      </c>
      <c r="K110" s="25">
        <f t="shared" ref="K110:K120" si="11">CEILING(J110,10)</f>
        <v>450</v>
      </c>
      <c r="L110" s="28">
        <f t="shared" ref="L110:L114" si="12">SUM(I110-J110)</f>
        <v>345.65</v>
      </c>
      <c r="M110" s="6">
        <v>7</v>
      </c>
      <c r="N110" s="48" t="s">
        <v>22</v>
      </c>
      <c r="O110" s="38"/>
    </row>
    <row r="111" spans="1:15" s="39" customFormat="1" ht="15.75" x14ac:dyDescent="0.45">
      <c r="A111" s="38" t="s">
        <v>366</v>
      </c>
      <c r="B111" s="45" t="s">
        <v>266</v>
      </c>
      <c r="C111" s="38" t="s">
        <v>371</v>
      </c>
      <c r="D111" s="27">
        <v>810912034150</v>
      </c>
      <c r="E111" s="26" t="s">
        <v>372</v>
      </c>
      <c r="F111" s="38" t="s">
        <v>369</v>
      </c>
      <c r="G111" s="25" t="s">
        <v>370</v>
      </c>
      <c r="H111" s="25">
        <v>30</v>
      </c>
      <c r="I111" s="31">
        <v>795</v>
      </c>
      <c r="J111" s="25">
        <v>449.35</v>
      </c>
      <c r="K111" s="25">
        <f t="shared" si="11"/>
        <v>450</v>
      </c>
      <c r="L111" s="28">
        <f t="shared" si="12"/>
        <v>345.65</v>
      </c>
      <c r="M111" s="6">
        <v>7</v>
      </c>
      <c r="N111" s="48" t="s">
        <v>22</v>
      </c>
      <c r="O111" s="38"/>
    </row>
    <row r="112" spans="1:15" s="39" customFormat="1" ht="68.2" customHeight="1" x14ac:dyDescent="0.45">
      <c r="A112" s="38" t="s">
        <v>366</v>
      </c>
      <c r="B112" s="45" t="s">
        <v>266</v>
      </c>
      <c r="C112" s="38" t="s">
        <v>373</v>
      </c>
      <c r="D112" s="27">
        <v>810912034730</v>
      </c>
      <c r="E112" s="26" t="s">
        <v>374</v>
      </c>
      <c r="F112" s="38" t="s">
        <v>369</v>
      </c>
      <c r="G112" s="25" t="s">
        <v>370</v>
      </c>
      <c r="H112" s="25">
        <v>30</v>
      </c>
      <c r="I112" s="31">
        <v>795</v>
      </c>
      <c r="J112" s="25">
        <v>449.35</v>
      </c>
      <c r="K112" s="25">
        <f t="shared" si="11"/>
        <v>450</v>
      </c>
      <c r="L112" s="28">
        <f t="shared" si="12"/>
        <v>345.65</v>
      </c>
      <c r="M112" s="6">
        <v>7</v>
      </c>
      <c r="N112" s="48" t="s">
        <v>22</v>
      </c>
      <c r="O112" s="38"/>
    </row>
    <row r="113" spans="1:16" s="39" customFormat="1" ht="15.75" x14ac:dyDescent="0.45">
      <c r="A113" s="38" t="s">
        <v>366</v>
      </c>
      <c r="B113" s="45" t="s">
        <v>266</v>
      </c>
      <c r="C113" s="38" t="s">
        <v>375</v>
      </c>
      <c r="D113" s="27">
        <v>810196840522</v>
      </c>
      <c r="E113" s="26" t="s">
        <v>376</v>
      </c>
      <c r="F113" s="38" t="s">
        <v>377</v>
      </c>
      <c r="G113" s="25" t="s">
        <v>370</v>
      </c>
      <c r="H113" s="25">
        <v>30</v>
      </c>
      <c r="I113" s="31">
        <v>795</v>
      </c>
      <c r="J113" s="25">
        <v>449.35</v>
      </c>
      <c r="K113" s="25">
        <f t="shared" si="11"/>
        <v>450</v>
      </c>
      <c r="L113" s="28">
        <f t="shared" si="12"/>
        <v>345.65</v>
      </c>
      <c r="M113" s="6">
        <v>7</v>
      </c>
      <c r="N113" s="48" t="s">
        <v>22</v>
      </c>
      <c r="O113" s="38"/>
    </row>
    <row r="114" spans="1:16" s="39" customFormat="1" ht="15.75" x14ac:dyDescent="0.45">
      <c r="A114" s="38" t="s">
        <v>366</v>
      </c>
      <c r="B114" s="45" t="s">
        <v>16</v>
      </c>
      <c r="C114" s="38" t="s">
        <v>378</v>
      </c>
      <c r="D114" s="27">
        <v>810912037090</v>
      </c>
      <c r="E114" s="26" t="s">
        <v>379</v>
      </c>
      <c r="F114" s="38" t="s">
        <v>160</v>
      </c>
      <c r="G114" s="25" t="s">
        <v>21</v>
      </c>
      <c r="H114" s="25">
        <v>30</v>
      </c>
      <c r="I114" s="31">
        <v>610</v>
      </c>
      <c r="J114" s="25">
        <v>344.78</v>
      </c>
      <c r="K114" s="25">
        <f t="shared" si="11"/>
        <v>350</v>
      </c>
      <c r="L114" s="28">
        <f t="shared" si="12"/>
        <v>265.22000000000003</v>
      </c>
      <c r="M114" s="6">
        <v>7</v>
      </c>
      <c r="N114" s="48" t="s">
        <v>22</v>
      </c>
      <c r="O114" s="38"/>
    </row>
    <row r="115" spans="1:16" s="39" customFormat="1" ht="31.5" x14ac:dyDescent="0.45">
      <c r="A115" s="38" t="s">
        <v>366</v>
      </c>
      <c r="B115" s="45" t="s">
        <v>16</v>
      </c>
      <c r="C115" s="38" t="s">
        <v>380</v>
      </c>
      <c r="D115" s="27">
        <v>810912039698</v>
      </c>
      <c r="E115" s="26" t="s">
        <v>381</v>
      </c>
      <c r="F115" s="38" t="s">
        <v>382</v>
      </c>
      <c r="G115" s="25" t="s">
        <v>370</v>
      </c>
      <c r="H115" s="25">
        <v>60</v>
      </c>
      <c r="I115" s="31">
        <v>765</v>
      </c>
      <c r="J115" s="25">
        <v>465.65</v>
      </c>
      <c r="K115" s="25">
        <f t="shared" si="11"/>
        <v>470</v>
      </c>
      <c r="L115" s="28">
        <f>SUM(I115-J115)</f>
        <v>299.35000000000002</v>
      </c>
      <c r="M115" s="6">
        <v>7</v>
      </c>
      <c r="N115" s="54" t="s">
        <v>383</v>
      </c>
      <c r="O115" s="40" t="s">
        <v>384</v>
      </c>
    </row>
    <row r="116" spans="1:16" s="41" customFormat="1" ht="15.75" x14ac:dyDescent="0.45">
      <c r="A116" s="38" t="s">
        <v>385</v>
      </c>
      <c r="B116" s="45" t="s">
        <v>16</v>
      </c>
      <c r="C116" s="38" t="s">
        <v>386</v>
      </c>
      <c r="D116" s="27" t="s">
        <v>387</v>
      </c>
      <c r="E116" s="26" t="s">
        <v>388</v>
      </c>
      <c r="F116" s="38" t="s">
        <v>389</v>
      </c>
      <c r="G116" s="25" t="s">
        <v>370</v>
      </c>
      <c r="H116" s="25">
        <v>10</v>
      </c>
      <c r="I116" s="31">
        <v>1225</v>
      </c>
      <c r="J116" s="31">
        <f>I116/1.15*0.6</f>
        <v>639.13043478260875</v>
      </c>
      <c r="K116" s="45">
        <f t="shared" si="11"/>
        <v>640</v>
      </c>
      <c r="L116" s="43">
        <f>SUM(I116-J116)</f>
        <v>585.86956521739125</v>
      </c>
      <c r="M116" s="6">
        <v>7</v>
      </c>
      <c r="N116" s="26" t="s">
        <v>390</v>
      </c>
      <c r="O116" s="40"/>
      <c r="P116" s="39"/>
    </row>
    <row r="117" spans="1:16" s="41" customFormat="1" ht="185.2" customHeight="1" x14ac:dyDescent="0.45">
      <c r="A117" s="38" t="s">
        <v>385</v>
      </c>
      <c r="B117" s="45" t="s">
        <v>16</v>
      </c>
      <c r="C117" s="38" t="s">
        <v>391</v>
      </c>
      <c r="D117" s="27" t="s">
        <v>392</v>
      </c>
      <c r="E117" s="26" t="s">
        <v>393</v>
      </c>
      <c r="F117" s="38" t="s">
        <v>389</v>
      </c>
      <c r="G117" s="25" t="s">
        <v>370</v>
      </c>
      <c r="H117" s="25">
        <v>10</v>
      </c>
      <c r="I117" s="31">
        <v>1225</v>
      </c>
      <c r="J117" s="31">
        <f>I117/1.15*0.6</f>
        <v>639.13043478260875</v>
      </c>
      <c r="K117" s="45">
        <f t="shared" si="11"/>
        <v>640</v>
      </c>
      <c r="L117" s="43">
        <f>SUM(I117-J117)</f>
        <v>585.86956521739125</v>
      </c>
      <c r="M117" s="6">
        <v>7</v>
      </c>
      <c r="N117" s="26" t="s">
        <v>390</v>
      </c>
      <c r="O117" s="40"/>
      <c r="P117" s="39"/>
    </row>
    <row r="118" spans="1:16" s="41" customFormat="1" ht="15.75" x14ac:dyDescent="0.45">
      <c r="A118" s="38" t="s">
        <v>385</v>
      </c>
      <c r="B118" s="45" t="s">
        <v>16</v>
      </c>
      <c r="C118" s="38" t="s">
        <v>394</v>
      </c>
      <c r="D118" s="27" t="s">
        <v>395</v>
      </c>
      <c r="E118" s="26" t="s">
        <v>396</v>
      </c>
      <c r="F118" s="38" t="s">
        <v>389</v>
      </c>
      <c r="G118" s="25" t="s">
        <v>370</v>
      </c>
      <c r="H118" s="25">
        <v>10</v>
      </c>
      <c r="I118" s="31">
        <v>1225</v>
      </c>
      <c r="J118" s="31">
        <f t="shared" ref="J118:J120" si="13">I118/1.15*0.6</f>
        <v>639.13043478260875</v>
      </c>
      <c r="K118" s="45">
        <f t="shared" si="11"/>
        <v>640</v>
      </c>
      <c r="L118" s="43">
        <f t="shared" ref="L118:L120" si="14">SUM(I118-J118)</f>
        <v>585.86956521739125</v>
      </c>
      <c r="M118" s="6">
        <v>7</v>
      </c>
      <c r="N118" s="26" t="s">
        <v>390</v>
      </c>
      <c r="O118" s="40"/>
      <c r="P118" s="39"/>
    </row>
    <row r="119" spans="1:16" s="41" customFormat="1" ht="15.75" x14ac:dyDescent="0.45">
      <c r="A119" s="38" t="s">
        <v>385</v>
      </c>
      <c r="B119" s="45" t="s">
        <v>16</v>
      </c>
      <c r="C119" s="38" t="s">
        <v>397</v>
      </c>
      <c r="D119" s="27" t="s">
        <v>398</v>
      </c>
      <c r="E119" s="26" t="s">
        <v>399</v>
      </c>
      <c r="F119" s="38" t="s">
        <v>400</v>
      </c>
      <c r="G119" s="25" t="s">
        <v>401</v>
      </c>
      <c r="H119" s="25">
        <v>10</v>
      </c>
      <c r="I119" s="31">
        <v>1145</v>
      </c>
      <c r="J119" s="31">
        <f t="shared" si="13"/>
        <v>597.39130434782612</v>
      </c>
      <c r="K119" s="45">
        <f t="shared" si="11"/>
        <v>600</v>
      </c>
      <c r="L119" s="43">
        <f t="shared" si="14"/>
        <v>547.60869565217388</v>
      </c>
      <c r="M119" s="6">
        <v>7</v>
      </c>
      <c r="N119" s="26" t="s">
        <v>390</v>
      </c>
      <c r="O119" s="40"/>
      <c r="P119" s="39"/>
    </row>
    <row r="120" spans="1:16" s="41" customFormat="1" ht="15.75" x14ac:dyDescent="0.45">
      <c r="A120" s="38" t="s">
        <v>385</v>
      </c>
      <c r="B120" s="45" t="s">
        <v>16</v>
      </c>
      <c r="C120" s="38" t="s">
        <v>402</v>
      </c>
      <c r="D120" s="27" t="s">
        <v>403</v>
      </c>
      <c r="E120" s="26" t="s">
        <v>404</v>
      </c>
      <c r="F120" s="38" t="s">
        <v>405</v>
      </c>
      <c r="G120" s="25" t="s">
        <v>401</v>
      </c>
      <c r="H120" s="25">
        <v>10</v>
      </c>
      <c r="I120" s="31">
        <v>1735</v>
      </c>
      <c r="J120" s="31">
        <f t="shared" si="13"/>
        <v>905.21739130434787</v>
      </c>
      <c r="K120" s="45">
        <f t="shared" si="11"/>
        <v>910</v>
      </c>
      <c r="L120" s="43">
        <f t="shared" si="14"/>
        <v>829.78260869565213</v>
      </c>
      <c r="M120" s="6">
        <v>7</v>
      </c>
      <c r="N120" s="26" t="s">
        <v>390</v>
      </c>
      <c r="O120" s="40"/>
      <c r="P120" s="39"/>
    </row>
    <row r="121" spans="1:16" ht="91.5" customHeight="1" x14ac:dyDescent="0.45">
      <c r="A121" s="38" t="s">
        <v>353</v>
      </c>
      <c r="B121" s="45" t="s">
        <v>16</v>
      </c>
      <c r="C121" s="38" t="s">
        <v>406</v>
      </c>
      <c r="D121" s="27">
        <v>607845070085</v>
      </c>
      <c r="E121" s="26" t="s">
        <v>407</v>
      </c>
      <c r="F121" s="38" t="s">
        <v>408</v>
      </c>
      <c r="G121" s="25" t="s">
        <v>357</v>
      </c>
      <c r="H121" s="25"/>
      <c r="I121" s="31">
        <v>690</v>
      </c>
      <c r="J121" s="31"/>
      <c r="K121" s="45">
        <v>380</v>
      </c>
      <c r="L121" s="43">
        <f>I121-K121</f>
        <v>310</v>
      </c>
      <c r="M121" s="6"/>
      <c r="N121" s="26"/>
      <c r="O121" s="40"/>
    </row>
    <row r="122" spans="1:16" ht="177.75" customHeight="1" x14ac:dyDescent="0.45">
      <c r="A122" s="38" t="s">
        <v>353</v>
      </c>
      <c r="B122" s="45" t="s">
        <v>16</v>
      </c>
      <c r="C122" s="38" t="s">
        <v>409</v>
      </c>
      <c r="D122" s="27">
        <v>194251136042</v>
      </c>
      <c r="E122" s="26" t="s">
        <v>410</v>
      </c>
      <c r="F122" s="38" t="s">
        <v>168</v>
      </c>
      <c r="G122" s="25" t="s">
        <v>357</v>
      </c>
      <c r="H122" s="25"/>
      <c r="I122" s="31">
        <v>1030</v>
      </c>
      <c r="J122" s="31"/>
      <c r="K122" s="45">
        <v>560</v>
      </c>
      <c r="L122" s="43">
        <f>I122-K122</f>
        <v>470</v>
      </c>
      <c r="M122" s="6"/>
      <c r="N122" s="26"/>
      <c r="O122" s="40"/>
    </row>
    <row r="123" spans="1:16" ht="153" customHeight="1" x14ac:dyDescent="0.45">
      <c r="A123" s="38" t="s">
        <v>353</v>
      </c>
      <c r="B123" s="45" t="s">
        <v>16</v>
      </c>
      <c r="C123" s="38" t="s">
        <v>447</v>
      </c>
      <c r="D123" s="27">
        <v>194251139944</v>
      </c>
      <c r="E123" s="26" t="s">
        <v>411</v>
      </c>
      <c r="F123" s="38" t="s">
        <v>412</v>
      </c>
      <c r="G123" s="25" t="s">
        <v>357</v>
      </c>
      <c r="H123" s="25"/>
      <c r="I123" s="31">
        <v>905</v>
      </c>
      <c r="J123" s="31"/>
      <c r="K123" s="45">
        <v>500</v>
      </c>
      <c r="L123" s="43">
        <f>I123-K123</f>
        <v>405</v>
      </c>
      <c r="M123" s="6"/>
      <c r="N123" s="26"/>
      <c r="O123" s="40"/>
    </row>
    <row r="124" spans="1:16" ht="98.25" customHeight="1" x14ac:dyDescent="0.45">
      <c r="A124" s="38" t="s">
        <v>353</v>
      </c>
      <c r="B124" s="45" t="s">
        <v>16</v>
      </c>
      <c r="C124" s="38" t="s">
        <v>413</v>
      </c>
      <c r="D124" s="27">
        <v>194251146287</v>
      </c>
      <c r="E124" s="26" t="s">
        <v>414</v>
      </c>
      <c r="F124" s="38" t="s">
        <v>415</v>
      </c>
      <c r="G124" s="25" t="s">
        <v>357</v>
      </c>
      <c r="H124" s="25"/>
      <c r="I124" s="31">
        <v>1030</v>
      </c>
      <c r="J124" s="31"/>
      <c r="K124" s="45">
        <v>560</v>
      </c>
      <c r="L124" s="43">
        <f>I124-K124</f>
        <v>470</v>
      </c>
      <c r="M124" s="6"/>
      <c r="N124" s="26"/>
      <c r="O124" s="40"/>
    </row>
    <row r="125" spans="1:16" ht="15.75" x14ac:dyDescent="0.45">
      <c r="A125" s="38"/>
      <c r="B125" s="38"/>
      <c r="C125" s="38"/>
      <c r="D125" s="27"/>
      <c r="E125" s="26"/>
      <c r="F125" s="38"/>
      <c r="G125" s="25"/>
      <c r="H125" s="25"/>
      <c r="I125" s="31"/>
      <c r="J125" s="31"/>
      <c r="K125" s="31"/>
      <c r="L125" s="43"/>
      <c r="M125" s="6"/>
      <c r="N125" s="26"/>
      <c r="O125" s="40"/>
    </row>
  </sheetData>
  <autoFilter ref="A1:P124" xr:uid="{00000000-0001-0000-00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721bfd8-926b-4ea4-a6b1-695e48446da7" xsi:nil="true"/>
    <lcf76f155ced4ddcb4097134ff3c332f xmlns="9bdb3271-7e4e-4079-b566-550f476d0f1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DFFDAA409F1240B5A61E8B55A3A368" ma:contentTypeVersion="16" ma:contentTypeDescription="Create a new document." ma:contentTypeScope="" ma:versionID="f72a8582927b3d4c530008e45746b567">
  <xsd:schema xmlns:xsd="http://www.w3.org/2001/XMLSchema" xmlns:xs="http://www.w3.org/2001/XMLSchema" xmlns:p="http://schemas.microsoft.com/office/2006/metadata/properties" xmlns:ns2="9bdb3271-7e4e-4079-b566-550f476d0f10" xmlns:ns3="8721bfd8-926b-4ea4-a6b1-695e48446da7" targetNamespace="http://schemas.microsoft.com/office/2006/metadata/properties" ma:root="true" ma:fieldsID="36bc802a2e68352dd7b180fa602991cc" ns2:_="" ns3:_="">
    <xsd:import namespace="9bdb3271-7e4e-4079-b566-550f476d0f10"/>
    <xsd:import namespace="8721bfd8-926b-4ea4-a6b1-695e48446da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db3271-7e4e-4079-b566-550f476d0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cc63cb9-aebd-4345-934e-8405ee056e8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21bfd8-926b-4ea4-a6b1-695e48446da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6cfb4d8-911d-4229-9d23-a31c6554d5b4}" ma:internalName="TaxCatchAll" ma:showField="CatchAllData" ma:web="8721bfd8-926b-4ea4-a6b1-695e48446d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781BEC-91EF-427C-89B2-91F1EAE3B0F2}">
  <ds:schemaRefs>
    <ds:schemaRef ds:uri="http://purl.org/dc/elements/1.1/"/>
    <ds:schemaRef ds:uri="http://www.w3.org/XML/1998/namespace"/>
    <ds:schemaRef ds:uri="http://schemas.microsoft.com/office/2006/metadata/properties"/>
    <ds:schemaRef ds:uri="http://schemas.microsoft.com/office/2006/documentManagement/types"/>
    <ds:schemaRef ds:uri="http://purl.org/dc/terms/"/>
    <ds:schemaRef ds:uri="http://schemas.microsoft.com/office/infopath/2007/PartnerControls"/>
    <ds:schemaRef ds:uri="9bdb3271-7e4e-4079-b566-550f476d0f10"/>
    <ds:schemaRef ds:uri="http://schemas.openxmlformats.org/package/2006/metadata/core-properties"/>
    <ds:schemaRef ds:uri="8721bfd8-926b-4ea4-a6b1-695e48446da7"/>
    <ds:schemaRef ds:uri="http://purl.org/dc/dcmitype/"/>
  </ds:schemaRefs>
</ds:datastoreItem>
</file>

<file path=customXml/itemProps2.xml><?xml version="1.0" encoding="utf-8"?>
<ds:datastoreItem xmlns:ds="http://schemas.openxmlformats.org/officeDocument/2006/customXml" ds:itemID="{E48A07C5-EA19-463B-B39D-A8E8AFA981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db3271-7e4e-4079-b566-550f476d0f10"/>
    <ds:schemaRef ds:uri="8721bfd8-926b-4ea4-a6b1-695e48446d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6BE94F-EE79-492B-B090-B1F8708AC7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Order Form</vt:lpstr>
      <vt:lpstr>Corporate Gifting Catalogue</vt:lpstr>
      <vt:lpstr>CatalogueSKUs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Michela Ferreira</cp:lastModifiedBy>
  <cp:revision/>
  <dcterms:created xsi:type="dcterms:W3CDTF">2026-07-01T14:38:07Z</dcterms:created>
  <dcterms:modified xsi:type="dcterms:W3CDTF">2026-09-28T06:37:31Z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0x0101000BDFFDAA409F1240B5A61E8B55A3A368</vt:lpwstr>
  </property>
  <property fmtid="{D5CDD505-2E9C-101B-9397-08002B2CF9AE}" pid="3" name="MediaServiceImageTags">
    <vt:lpwstr/>
  </property>
</Properties>
</file>